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Závěrečný účet a účetní závěrka\Závěrečný účet za rok 2020\"/>
    </mc:Choice>
  </mc:AlternateContent>
  <xr:revisionPtr revIDLastSave="0" documentId="8_{D47B3199-8A2F-4B28-A672-096DDAD57C37}" xr6:coauthVersionLast="36" xr6:coauthVersionMax="36" xr10:uidLastSave="{00000000-0000-0000-0000-000000000000}"/>
  <bookViews>
    <workbookView xWindow="0" yWindow="0" windowWidth="15360" windowHeight="7155" xr2:uid="{00000000-000D-0000-FFFF-FFFF00000000}"/>
  </bookViews>
  <sheets>
    <sheet name="List1" sheetId="1" r:id="rId1"/>
    <sheet name="List15" sheetId="15" r:id="rId2"/>
    <sheet name="List16" sheetId="16" r:id="rId3"/>
    <sheet name="List17" sheetId="17" r:id="rId4"/>
    <sheet name="List18" sheetId="18" r:id="rId5"/>
    <sheet name="List2" sheetId="2" r:id="rId6"/>
    <sheet name="List3" sheetId="3" r:id="rId7"/>
    <sheet name="List4" sheetId="4" r:id="rId8"/>
    <sheet name="List5" sheetId="5" r:id="rId9"/>
    <sheet name="List6" sheetId="6" r:id="rId10"/>
    <sheet name="List7" sheetId="7" r:id="rId11"/>
    <sheet name="List8" sheetId="8" r:id="rId12"/>
    <sheet name="List9" sheetId="9" r:id="rId13"/>
    <sheet name="List10" sheetId="10" r:id="rId14"/>
    <sheet name="List11" sheetId="11" r:id="rId15"/>
    <sheet name="List12" sheetId="12" r:id="rId16"/>
    <sheet name="List13" sheetId="13" r:id="rId17"/>
    <sheet name="List14" sheetId="14" r:id="rId18"/>
    <sheet name="List19" sheetId="19" r:id="rId19"/>
  </sheets>
  <calcPr calcId="191029"/>
</workbook>
</file>

<file path=xl/calcChain.xml><?xml version="1.0" encoding="utf-8"?>
<calcChain xmlns="http://schemas.openxmlformats.org/spreadsheetml/2006/main">
  <c r="E234" i="1" l="1"/>
  <c r="E233" i="1"/>
  <c r="F199" i="1"/>
  <c r="E194" i="1"/>
  <c r="E121" i="1"/>
  <c r="D90" i="1"/>
  <c r="D84" i="1"/>
  <c r="E19" i="1"/>
  <c r="E18" i="1"/>
  <c r="D283" i="1"/>
  <c r="D168" i="1"/>
  <c r="D149" i="1" l="1"/>
  <c r="E103" i="1" l="1"/>
  <c r="F19" i="1"/>
  <c r="D175" i="1" l="1"/>
  <c r="D254" i="1"/>
  <c r="E299" i="1" s="1"/>
  <c r="D159" i="1"/>
  <c r="E179" i="1" l="1"/>
  <c r="E134" i="1" l="1"/>
  <c r="D49" i="1" l="1"/>
  <c r="D57" i="1" s="1"/>
  <c r="E89" i="1" l="1"/>
  <c r="F233" i="1" l="1"/>
  <c r="F299" i="1" l="1"/>
  <c r="F194" i="1"/>
  <c r="F121" i="1" l="1"/>
  <c r="E240" i="1" l="1"/>
  <c r="F240" i="1" s="1"/>
  <c r="D43" i="16"/>
  <c r="E30" i="16"/>
  <c r="D30" i="16"/>
  <c r="E7" i="16"/>
  <c r="D29" i="19"/>
  <c r="D26" i="19"/>
  <c r="D13" i="19"/>
  <c r="D58" i="14"/>
  <c r="D25" i="14"/>
  <c r="D17" i="14"/>
  <c r="D11" i="14"/>
  <c r="E48" i="16" l="1"/>
  <c r="F48" i="16" s="1"/>
  <c r="D60" i="14"/>
  <c r="F89" i="1"/>
  <c r="D30" i="19"/>
  <c r="F18" i="1" l="1"/>
  <c r="F210" i="1" l="1"/>
  <c r="F179" i="1" l="1"/>
  <c r="F103" i="1"/>
  <c r="F134" i="1" l="1"/>
  <c r="E34" i="9" l="1"/>
  <c r="F34" i="9" s="1"/>
  <c r="D30" i="9"/>
  <c r="D25" i="9"/>
  <c r="D11" i="9"/>
  <c r="D8" i="9"/>
  <c r="D13" i="9" s="1"/>
  <c r="E33" i="9" l="1"/>
  <c r="F33" i="9" s="1"/>
  <c r="F215" i="1" l="1"/>
  <c r="D18" i="7" l="1"/>
  <c r="E20" i="7" s="1"/>
  <c r="F20" i="7" s="1"/>
  <c r="D9" i="7"/>
  <c r="F29" i="6" l="1"/>
  <c r="D25" i="6"/>
  <c r="E28" i="6" s="1"/>
  <c r="F28" i="6" s="1"/>
  <c r="D17" i="6"/>
  <c r="F24" i="5" l="1"/>
  <c r="E23" i="5"/>
  <c r="F23" i="5" s="1"/>
  <c r="D15" i="5"/>
  <c r="E18" i="5" s="1"/>
  <c r="F18" i="5" s="1"/>
  <c r="D9" i="5"/>
  <c r="D9" i="4" l="1"/>
  <c r="D12" i="4" s="1"/>
  <c r="F16" i="3" l="1"/>
  <c r="D11" i="3"/>
  <c r="D8" i="3"/>
  <c r="D13" i="3" l="1"/>
  <c r="F26" i="2"/>
  <c r="D21" i="2" l="1"/>
  <c r="D15" i="2"/>
  <c r="D6" i="2"/>
  <c r="E5" i="13"/>
  <c r="E11" i="12"/>
  <c r="G11" i="12" s="1"/>
  <c r="E9" i="11"/>
  <c r="G9" i="11" s="1"/>
  <c r="E13" i="10"/>
  <c r="E8" i="8"/>
  <c r="G8" i="8" s="1"/>
  <c r="G18" i="9" l="1"/>
  <c r="D22" i="2"/>
</calcChain>
</file>

<file path=xl/sharedStrings.xml><?xml version="1.0" encoding="utf-8"?>
<sst xmlns="http://schemas.openxmlformats.org/spreadsheetml/2006/main" count="1019" uniqueCount="712">
  <si>
    <t>Vodovod Těchlov - ORJ 2321, paragraf 2310</t>
  </si>
  <si>
    <t>TM Stav, spol. s r.o.</t>
  </si>
  <si>
    <t>Brněnské komunikace a.s.</t>
  </si>
  <si>
    <t>Připojení nového odběrného místa</t>
  </si>
  <si>
    <t>E.ON Česká Republika, s.r.o.</t>
  </si>
  <si>
    <t>Smlouva o připojení</t>
  </si>
  <si>
    <t>stavební práce - předsazená stěna</t>
  </si>
  <si>
    <t>stavební práce - příprava pro osazení oken</t>
  </si>
  <si>
    <t>Vyhotovení bezpečnostního auditu</t>
  </si>
  <si>
    <t>Ing. Jiří Škrabal</t>
  </si>
  <si>
    <t>Zapracování rizik a bezpečnostního auditu</t>
  </si>
  <si>
    <t>Projektová dokumentace</t>
  </si>
  <si>
    <t>Ing. Josef Velička</t>
  </si>
  <si>
    <t>Energetický posudek budovy</t>
  </si>
  <si>
    <t>Ing. Věra Soudilová</t>
  </si>
  <si>
    <t>Objednávka č. 201/2016</t>
  </si>
  <si>
    <t>Projekční práce  (dokumentace pro stav.pov.)</t>
  </si>
  <si>
    <t>Zpracování projektové dokumentace</t>
  </si>
  <si>
    <t>Místní komunikace - Mlýnská, Pod Hájem II</t>
  </si>
  <si>
    <t>ORJ ul. Mlýnská - 1603, ORJ ul. Pod Hájem II - 1601</t>
  </si>
  <si>
    <t>objednávka č. 97/2015</t>
  </si>
  <si>
    <t>Atelier TOP KLIMA s.r.o.</t>
  </si>
  <si>
    <t>Objednávka č. 37/2016</t>
  </si>
  <si>
    <t>Dokum. pro povol. st.včetně zajištění souhlasu správce</t>
  </si>
  <si>
    <t>Ing. Jan Kůrka</t>
  </si>
  <si>
    <t>objednávka č. 122/2015</t>
  </si>
  <si>
    <t>Ing. arch. Petr Zámečník</t>
  </si>
  <si>
    <t>Projektová dokumentace ( WC )</t>
  </si>
  <si>
    <t>Bc. Marek Zámečník</t>
  </si>
  <si>
    <t>Architektonická studie- zlepsení en.auditu, zateplení, okna</t>
  </si>
  <si>
    <t>Vojtěch Eichler</t>
  </si>
  <si>
    <t>objednávka č. 14/2016</t>
  </si>
  <si>
    <t>Ing. Věra Štefanidesová</t>
  </si>
  <si>
    <t>Zpracování požárně-bezpečnostního řešení</t>
  </si>
  <si>
    <t>Ing. Milan Moravec</t>
  </si>
  <si>
    <t>Projekt pro stavební povolení - projekt ZTI</t>
  </si>
  <si>
    <t>Ing. Petr Klvač-osvětlení</t>
  </si>
  <si>
    <t>Odborný posudek - umělé osvětlení v prostrorech domu</t>
  </si>
  <si>
    <t>2.5. byl zastupitelstvem investiční technik pověřen zpracováním zprávy o technických možnostech řešení výtahu.</t>
  </si>
  <si>
    <t xml:space="preserve">16.6.2016 byla zastupitelstvo rozhodlo o výběru nejvýhodnější nabídky - od firmy Rovina, a.s.. </t>
  </si>
  <si>
    <t>Woodline  sdružení</t>
  </si>
  <si>
    <t>Dne 11.5.2016 rada schválila podání žádosti o dotaci.</t>
  </si>
  <si>
    <t>Výroba, doprava a montáž vestavěných skříní - sklad KD</t>
  </si>
  <si>
    <t>Čerpání:</t>
  </si>
  <si>
    <t>Dne 29.6.2016 rada města schválila zadávací dokumentaci a seznam oslovených firem. Schválila členy komise pro otevírání obálek.</t>
  </si>
  <si>
    <t>Stav k 30.9.2016</t>
  </si>
  <si>
    <t>přímé objednání</t>
  </si>
  <si>
    <t>Gabriela Golfová</t>
  </si>
  <si>
    <t>Studie interiéru - DK foye a prostor před obřadní síní</t>
  </si>
  <si>
    <t>Ing. Arch. Petr Zámečník</t>
  </si>
  <si>
    <t>Projektová dokumentace pro vydání stav. povolení</t>
  </si>
  <si>
    <t>Ing. Jiří Mrkvánek</t>
  </si>
  <si>
    <t>Vypracování znaleckého posudku o ceně obvyklé</t>
  </si>
  <si>
    <t>Revitalizace zeleně - sídliště Štěpská a A. Háby - par. 3745, ORJ 16010</t>
  </si>
  <si>
    <r>
      <t xml:space="preserve">Projektová dokumentace - rekonstrukce </t>
    </r>
    <r>
      <rPr>
        <b/>
        <sz val="11"/>
        <color theme="1"/>
        <rFont val="Calibri"/>
        <family val="2"/>
        <charset val="238"/>
        <scheme val="minor"/>
      </rPr>
      <t>Mlýnská</t>
    </r>
  </si>
  <si>
    <r>
      <t xml:space="preserve">Projektová dokumentace - rekonstrukce </t>
    </r>
    <r>
      <rPr>
        <b/>
        <sz val="11"/>
        <color theme="1"/>
        <rFont val="Calibri"/>
        <family val="2"/>
        <charset val="238"/>
        <scheme val="minor"/>
      </rPr>
      <t>Pod Hájem II</t>
    </r>
  </si>
  <si>
    <r>
      <t xml:space="preserve">Situační výkres komunikace </t>
    </r>
    <r>
      <rPr>
        <b/>
        <sz val="11"/>
        <color theme="1"/>
        <rFont val="Calibri"/>
        <family val="2"/>
        <charset val="238"/>
        <scheme val="minor"/>
      </rPr>
      <t>Pod Hájem II</t>
    </r>
  </si>
  <si>
    <t>31.8.2016 RMV rozhodla o výběru nejvýhodnější nabídky na stavební dozor - Ing. Vítězslav Študent - cena  38 720 Kč včetně DPH.</t>
  </si>
  <si>
    <t>31.8.2016 ZMV schválilo uzavření smlouvy s vybraným uchazečem - SWITELSKY stavební s.r.o. - částka 710 904 Kč.</t>
  </si>
  <si>
    <t>Rozpočet:</t>
  </si>
  <si>
    <t>Zbývá:</t>
  </si>
  <si>
    <t>Základní škola - parkovací stání - bezbariérový přístup - par. 3113, ORJ 6112</t>
  </si>
  <si>
    <t>Rada města Vizovice dne 16.8. 2016 souhlasila s vybudouváním vyhrazeného parkování a opravou stávajícího chodníku pro bezbariérový přístup</t>
  </si>
  <si>
    <t>do ZŠ dle nejvýhodnější nabídky od fitmy TM Stav, s.r.o. - cena dle smlouvy o dílo - 185 730 Kč - v  září dílo předáno</t>
  </si>
  <si>
    <t>objednávka č. 146/2016</t>
  </si>
  <si>
    <t>Vypracování projektové dokumentace stavby</t>
  </si>
  <si>
    <t>TM Stav s.r.o.</t>
  </si>
  <si>
    <t>Smlouva o dílo č. 60/16/OST</t>
  </si>
  <si>
    <t>Staba - vyhrazené parkovací stání u ZŠ</t>
  </si>
  <si>
    <t>Základní škola - výtah - par. 3113, ORJ 3114</t>
  </si>
  <si>
    <t>V roce 2015 - prosinec - byla zpracována a uhrazena projektová dokumentace na akci ZŠ - vestavba osobního výtahu" - částka 90 750 Kč.</t>
  </si>
  <si>
    <t>*hrazeno 10.10.</t>
  </si>
  <si>
    <t>Lea Hoffmannová</t>
  </si>
  <si>
    <t>objednávka č. 52/2016</t>
  </si>
  <si>
    <t>Výkon inženýrské činnosti, vyřízení úz.rozh., vodopr.pov….</t>
  </si>
  <si>
    <t>objednávka č. 46/2016</t>
  </si>
  <si>
    <t>Výkon inženýrské činnosti, vyřízení územního řízení</t>
  </si>
  <si>
    <t>31.8.2016 ZMV schválilo uzavření smlouvy o dílo na investiční akci "Prodloužení vodovodu Těchlov" - firma LB 2000, s.r.o.</t>
  </si>
  <si>
    <t>16.8.2016 mimořádné ZMV rozhodlo o výběru nejvýhodnější nabídky na stavební práce - firmy LB 2000, s.r.o. - cena 1 578 075 Kč včetně DPH.</t>
  </si>
  <si>
    <t>31.8.2016 RMV rozhodla o výběru nejvýhodnější nabídky na stavební dozor - Ing. Vítězslav Študent - částka 47 795 Kč.</t>
  </si>
  <si>
    <r>
      <t xml:space="preserve">Potřebná celková výše finančních prostředků na dokončení (včetně vedlejších nákladů ) - cca 1 780 000 Kč - </t>
    </r>
    <r>
      <rPr>
        <b/>
        <sz val="11"/>
        <color theme="1"/>
        <rFont val="Calibri"/>
        <family val="2"/>
        <charset val="238"/>
        <scheme val="minor"/>
      </rPr>
      <t>nutné navýšení rozpočtu o částku 280 000 Kč.</t>
    </r>
  </si>
  <si>
    <t>V roce 2015 uhrazena projektová dokumentace ( částka 67 760 Kč )</t>
  </si>
  <si>
    <t>Dne 22.6.2016 uzavřena smlouva s firmou Rovina, a.s. - cena 2 990 477,50 Kč včetně DPH.</t>
  </si>
  <si>
    <t>Dne 16.8.2016 Zastupitelstvo města schválilo vícepráce - uzavření dodatku č. 1 - navýšení o částku 96 344 Kč včetně DPH.</t>
  </si>
  <si>
    <t>EHV projekt s.r.o.</t>
  </si>
  <si>
    <t>Objednávka č. 129/2016</t>
  </si>
  <si>
    <t>Projektová dokumentace na elektro připojení</t>
  </si>
  <si>
    <t>Obj. č.107/2016 + výběr RMV</t>
  </si>
  <si>
    <t>Stavební dozor</t>
  </si>
  <si>
    <t>Ing. Vítězslav Študent</t>
  </si>
  <si>
    <t>Rovina, a.s.</t>
  </si>
  <si>
    <t>Smlouva o dílo</t>
  </si>
  <si>
    <t>Stavební práce + dodávka gastro zařízení</t>
  </si>
  <si>
    <t>Dodatek č. 1 -vícepráce</t>
  </si>
  <si>
    <t>Stavební práce - vícepráce dle dodatku</t>
  </si>
  <si>
    <t xml:space="preserve">Mateřská škola - přestavba kuchyně  - Par. 3111 , ORJ 3111 </t>
  </si>
  <si>
    <t>* Stavební doroz se platil na dvakrát - 32 000 Kč v září, 6 720 Kč v říjnu</t>
  </si>
  <si>
    <t>Vybavení kulturního domu  - kuchyňská linka - par. 3392, pol. 6122</t>
  </si>
  <si>
    <t>Woodline sdružení</t>
  </si>
  <si>
    <t>usnesení rady 25.5.2016</t>
  </si>
  <si>
    <t>Výroba, doprava a montáž kuchyňské linky v DK</t>
  </si>
  <si>
    <t>bude kr. koef.</t>
  </si>
  <si>
    <t>Dodání dřezu včetně baterie a montáže do kuchyňské linky</t>
  </si>
  <si>
    <t>Mgr. Evžen Tošenovský</t>
  </si>
  <si>
    <t>Odborný posudek na výskyt živočichů v zatepleném obj.</t>
  </si>
  <si>
    <r>
      <t xml:space="preserve">4 </t>
    </r>
    <r>
      <rPr>
        <sz val="11"/>
        <rFont val="Calibri"/>
        <family val="2"/>
        <charset val="238"/>
        <scheme val="minor"/>
      </rPr>
      <t>dotisky výkresové dokumentace</t>
    </r>
  </si>
  <si>
    <t>Arvita P spol. s r.o.</t>
  </si>
  <si>
    <t>Vyhotovení výkresů</t>
  </si>
  <si>
    <t>NESS Czech s.r.o.</t>
  </si>
  <si>
    <t>uveřejnění formuláře na ISVZUS</t>
  </si>
  <si>
    <t>1. Rozvojová s.r.o.</t>
  </si>
  <si>
    <t>organizace výběrového řízení</t>
  </si>
  <si>
    <t>Proj. dokumentace pro stavební povolení  a územní rozh.</t>
  </si>
  <si>
    <r>
      <t xml:space="preserve">Příprava na investici 2017 - </t>
    </r>
    <r>
      <rPr>
        <b/>
        <sz val="12"/>
        <rFont val="Calibri"/>
        <family val="2"/>
        <charset val="238"/>
        <scheme val="minor"/>
      </rPr>
      <t>oprava střechy, vzduchotechnika a výměna oken domu kultury - par.3392,  ORJ 1607, 3392</t>
    </r>
  </si>
  <si>
    <t xml:space="preserve">Projekční práce  </t>
  </si>
  <si>
    <t>Ing. Petr Chytil</t>
  </si>
  <si>
    <t>odborný posudek - statický posudek</t>
  </si>
  <si>
    <t>ELKOV elektro a.s.</t>
  </si>
  <si>
    <t>* rok 2016</t>
  </si>
  <si>
    <t>rok 2014</t>
  </si>
  <si>
    <t>rok 2016</t>
  </si>
  <si>
    <t>Geodetické zaměření</t>
  </si>
  <si>
    <t>Grad s.r.o.</t>
  </si>
  <si>
    <t>rok 2015</t>
  </si>
  <si>
    <t xml:space="preserve">Moravská vodárenská </t>
  </si>
  <si>
    <t>Vytýčení vodovodní sítě</t>
  </si>
  <si>
    <t>* rok 2014</t>
  </si>
  <si>
    <t>* rok 2015</t>
  </si>
  <si>
    <t>rok 2017</t>
  </si>
  <si>
    <t>Ing. V. Študent</t>
  </si>
  <si>
    <t>LB 2000 s.r.o.</t>
  </si>
  <si>
    <t>Stavební a montážní práce</t>
  </si>
  <si>
    <t>Ing. P. Muller</t>
  </si>
  <si>
    <t>TSMV - přefakturace (RIS-MONT s.r.o.)</t>
  </si>
  <si>
    <t>Oprava havárie vodovodu (realizace 2016)</t>
  </si>
  <si>
    <t>(uvedeno bez DPH, DPH nárokováno)</t>
  </si>
  <si>
    <t>* rok 2017</t>
  </si>
  <si>
    <t xml:space="preserve"> - do majetku zařazeno ke dni kolaudace - 9.5.2017</t>
  </si>
  <si>
    <t>CELKOVÉ VÝDAJE SOUVISEJÍCÍ S AKCÍ "VODOVOD TĚCHLOV"</t>
  </si>
  <si>
    <t>Zobrazení v rozpočtu na rok 2017:</t>
  </si>
  <si>
    <t>ROZPOČET 2017</t>
  </si>
  <si>
    <t>Rok 2016:</t>
  </si>
  <si>
    <t>Rok 2017:</t>
  </si>
  <si>
    <t>Rok 2015:</t>
  </si>
  <si>
    <t>Kaisler s.r.o.</t>
  </si>
  <si>
    <t>Realizace sadbových úprav</t>
  </si>
  <si>
    <t xml:space="preserve">Výdaj z pokladny </t>
  </si>
  <si>
    <t>Materiál (travní semeno, obrubník, hnojivo, roundup...)</t>
  </si>
  <si>
    <t xml:space="preserve"> ( +DPH ve výši 483 128,31 Kč - nárok odpočet)</t>
  </si>
  <si>
    <t>Celkové výdaje na revitalizaci zeleně:</t>
  </si>
  <si>
    <t>Chodník - ulice Školní - ORJ 2212, par. 2219</t>
  </si>
  <si>
    <t>Zlínské stavby</t>
  </si>
  <si>
    <t>Rekonstrukce chodníků - stavební práce</t>
  </si>
  <si>
    <t>CELKOVÉ VÝDAJE - CHODNÍK - UL. Školní</t>
  </si>
  <si>
    <t>Projektová dokumentace - chodník Partyzánská</t>
  </si>
  <si>
    <t>Geometické zaměření - chodník ul. Zlínská</t>
  </si>
  <si>
    <t>GEOTROP spol. s r.o.</t>
  </si>
  <si>
    <t>Chodníky a parkování Štěpská a A.Háby - výkresy</t>
  </si>
  <si>
    <t>Hana Schreiberová</t>
  </si>
  <si>
    <r>
      <t xml:space="preserve">Základní škola - rekonstrukce prostor pro oddělení školní družiny ( II ) - </t>
    </r>
    <r>
      <rPr>
        <b/>
        <sz val="12"/>
        <color rgb="FFC00000"/>
        <rFont val="Calibri"/>
        <family val="2"/>
        <charset val="238"/>
        <scheme val="minor"/>
      </rPr>
      <t>neinvestiční výdaj (nebude zařazeno do majetku města)</t>
    </r>
  </si>
  <si>
    <t>14.10.2016 podepsána smlouva s fitmou TOVOSTAV s.r.o. - cena dle smlouvy o dílo - 2 069 997 Kč - zahájení prací 14.10.2016</t>
  </si>
  <si>
    <t>TOVOSTAV s.r.o.</t>
  </si>
  <si>
    <t>Stavební práce - stavební část, plyn, UT, elektro</t>
  </si>
  <si>
    <t>Školní družina -zobrazení v rozpočtu na rok 2017:</t>
  </si>
  <si>
    <t xml:space="preserve">Základní škola - stavební úpravy sálu, vestavba výtahu, výukové centrum (+ bourání komína) - prozatím neprofinancováno </t>
  </si>
  <si>
    <t>Výtah</t>
  </si>
  <si>
    <t>PD k elektroinstalaci, výukové centrum, bourání komína</t>
  </si>
  <si>
    <r>
      <t>Základní škola - rekonstrukce prostor pro školní družinu ( II ) - ORJ 2017 -</t>
    </r>
    <r>
      <rPr>
        <b/>
        <sz val="12"/>
        <color rgb="FFC00000"/>
        <rFont val="Calibri"/>
        <family val="2"/>
        <charset val="238"/>
        <scheme val="minor"/>
      </rPr>
      <t>neinvestiční výdaj (nebude zařazeno do majetku města)</t>
    </r>
  </si>
  <si>
    <t>Projektová dokumentace ( šatny, vestibul, sál....)</t>
  </si>
  <si>
    <t xml:space="preserve">Dům kultury - stavební úpravy </t>
  </si>
  <si>
    <t>Ing.  arch. P. Zámečník</t>
  </si>
  <si>
    <t xml:space="preserve">Dne 1.6.2017 na základě rozhodnutí ZMV podepsána smlouva o dílo se společnostíINSTOP, spol. s r.o. - částka 7 731 416 Kč včetně DPH. </t>
  </si>
  <si>
    <t xml:space="preserve">Dne 1.6.2017 podepsána příkazní smlouva na realizaci stavebního dozoru s firmou KSVSI s.r.o. - částka 106 000 Kč. </t>
  </si>
  <si>
    <t>NESS CZECH s.r.o.</t>
  </si>
  <si>
    <t>Zveřejnění formulářů v IS</t>
  </si>
  <si>
    <t>Stavební úpravy DK -zobrazení v rozpočtu na rok 2017:</t>
  </si>
  <si>
    <t xml:space="preserve">  - po úhradě stavebních prací a stavebního dozoru:</t>
  </si>
  <si>
    <t xml:space="preserve"> * rok 2017</t>
  </si>
  <si>
    <t>Dům kultury - nákup vestavěných skříní, venkovního pódia - v rozpočtu na rok 2017 částka 400 000,- Kč - prozatím nečerpáno</t>
  </si>
  <si>
    <t>Nákup pozemků</t>
  </si>
  <si>
    <t>SILNICE, MÍSTNÍ komunikace - opravy, modernizace + dokumentace (par. 2212)</t>
  </si>
  <si>
    <t>Nákup pozemků (par. 3639, pol 6130)</t>
  </si>
  <si>
    <t>Investice do modernizace bytového fondu města (par. 3612)</t>
  </si>
  <si>
    <t>Investice do modernizace nebytového fondu města (par. 3613)</t>
  </si>
  <si>
    <t>Projektová dokumentace - chodníky sídliště Štěpská a A. Háby</t>
  </si>
  <si>
    <t>stavební práce dle dodatku</t>
  </si>
  <si>
    <t>Stavebí dozor 1-8</t>
  </si>
  <si>
    <t>Autorský dozor a návrh interiéru</t>
  </si>
  <si>
    <t>INSTOP spol. s r.o.</t>
  </si>
  <si>
    <t xml:space="preserve"> * zařazeno mezi neivestiční výdaje - zúčtovatelná záloha oproti nájmu</t>
  </si>
  <si>
    <t>Chodník - ulice Školní - ORJ 2212 (par. 2219 - investiční výdaj)</t>
  </si>
  <si>
    <t xml:space="preserve"> (investiční výdaje)</t>
  </si>
  <si>
    <t>David Milt</t>
  </si>
  <si>
    <t>Chodníky, parkování -zobrazení v rozpočtu - investice</t>
  </si>
  <si>
    <t>Chodníky, parkování -zobrazení v rozpočtu - opravy - neinvestiční</t>
  </si>
  <si>
    <t>Ing. Arch. Tomáš Gábor</t>
  </si>
  <si>
    <t>Studie nového schodiště u ZŠ Vizovice</t>
  </si>
  <si>
    <t>Proj.dok.-chodník před čokolád. a papírnictvím (ORJ 1634)</t>
  </si>
  <si>
    <t>Dne 20.9.2017 RMV souhlasila s vyhlášením VŘ na akci bezbariérové chodníky - kolem čokoládovny a papírnictví.</t>
  </si>
  <si>
    <t>Gabriela Goldová</t>
  </si>
  <si>
    <t>Oprava zpevněných ploch před objektem č.p.44 Chrastěšov - neinvestiční - opravy</t>
  </si>
  <si>
    <t>* investice</t>
  </si>
  <si>
    <t>KSVIS, s.r.o.</t>
  </si>
  <si>
    <t>*rok 2017</t>
  </si>
  <si>
    <t>* rok 2016 a 2017</t>
  </si>
  <si>
    <t>Oprava zpevněných ploch před ob.č.p. 44 - Chrastěšov</t>
  </si>
  <si>
    <t>Oprava chodníku před ZŠ</t>
  </si>
  <si>
    <t>Oprava zpevn. ploch mezi hospodou a spol. domem Chrastěšov</t>
  </si>
  <si>
    <t>* opravy celkem</t>
  </si>
  <si>
    <t xml:space="preserve"> + projektové dokumentace a zaměření u dalších chodníků ve městě ( chodník Partyzánská - ORJ 1621, Zlínská - ORJ1623 ) - par. 2219</t>
  </si>
  <si>
    <t>Chromek interiéry, s.r.o.</t>
  </si>
  <si>
    <t>Stavebníny Lednický</t>
  </si>
  <si>
    <t>ROZPOČET 2018</t>
  </si>
  <si>
    <t>Stavební úpravy DK -zobrazení v rozpočtu na rok 2018:</t>
  </si>
  <si>
    <t>ELPRO Fusek s.r.o.</t>
  </si>
  <si>
    <t>Projektová dokumentace k opravě komunikace a zpevněné plochy</t>
  </si>
  <si>
    <t>ARVITA P spol. s r.o.</t>
  </si>
  <si>
    <t>Technická pomoc (dílní projekční práce)</t>
  </si>
  <si>
    <t>CHODNÍKY, PARKOVIŠTĚ, ZPEVNĚNÉ PLOCHY</t>
  </si>
  <si>
    <t>Traffic Design s.r.o.</t>
  </si>
  <si>
    <t>DŮM KULTURY - stavební úpravy (par. 3392, pol. 612x)</t>
  </si>
  <si>
    <t>Návrh kanceláře vedoucí DK</t>
  </si>
  <si>
    <t xml:space="preserve">Dům kultury - zázemí a šatny herců v suterénu </t>
  </si>
  <si>
    <t>Materiál  šatny - polystyren, omítka, zárubně, penetrace, silikony….</t>
  </si>
  <si>
    <t>Materiál šatny - lepidlo, zárubně, překlady, YTONG, penetrace….</t>
  </si>
  <si>
    <t>Zrcadla pro herce včetně obkladů na zdi a stolků - na míru</t>
  </si>
  <si>
    <t>REVOSAN servis s.r.o.</t>
  </si>
  <si>
    <t>Led panely do šaten herců</t>
  </si>
  <si>
    <t>Materiál šatny - profily, hmoždinky, vruty…..</t>
  </si>
  <si>
    <t>Materiál šatny - lepidlo, YTONG, penetrace, sítě, tmely….</t>
  </si>
  <si>
    <t>Elektromateriál - spínače, jističe, svorky…</t>
  </si>
  <si>
    <t>LIKO-S, a.s.</t>
  </si>
  <si>
    <t>Projektová dokumentace - Šatny a zázemí herců</t>
  </si>
  <si>
    <t>Autorský dozor - rekonstrukce zázemí herců</t>
  </si>
  <si>
    <t>Stavební úpravy - zednické práce</t>
  </si>
  <si>
    <r>
      <t xml:space="preserve">Stavební úpravy - sociálky šatny herců - </t>
    </r>
    <r>
      <rPr>
        <b/>
        <sz val="11"/>
        <color theme="1"/>
        <rFont val="Calibri"/>
        <family val="2"/>
        <charset val="238"/>
        <scheme val="minor"/>
      </rPr>
      <t>vyúčtování zálohy r.2017</t>
    </r>
  </si>
  <si>
    <t>Projektová dokumentace - chodník Partyzánská (ORJ 1621)</t>
  </si>
  <si>
    <t>Projektová dokumentace - chodníky a parkování sídl. Štěpská a A.Háby</t>
  </si>
  <si>
    <t>Odvětrávání šaten a sociálního zázemí</t>
  </si>
  <si>
    <t>VODOVODY A KANALIZACE</t>
  </si>
  <si>
    <t>Ing. Pavel Kučerka MOSTY s.r.o.</t>
  </si>
  <si>
    <t>Proj.dok.- sídl. Štěpská a A.Háby- lávka pro pěší přes Čamínský most</t>
  </si>
  <si>
    <t xml:space="preserve">Vyzdění příčky </t>
  </si>
  <si>
    <t>Dodávka a montáž dveří do kanceláře vedoucí</t>
  </si>
  <si>
    <t>Oprava chodníku u obecního domu - Chrastěšov</t>
  </si>
  <si>
    <t>Projekční práce</t>
  </si>
  <si>
    <t>Dokumentace k vynětí pozemků ze ZPF - sídl. Štěpská a A. Háby</t>
  </si>
  <si>
    <t>Dokumentace k vynětí pozemků ze ZPF - chodníky a MK Tyršova</t>
  </si>
  <si>
    <t>Technická pomoc - chodník Partyzánská (ORJ 1621)</t>
  </si>
  <si>
    <t>Sociální zařízení u kavárny, přístup k účinkujícím</t>
  </si>
  <si>
    <t>Výkazy a rozpočty</t>
  </si>
  <si>
    <r>
      <t>P</t>
    </r>
    <r>
      <rPr>
        <b/>
        <sz val="11"/>
        <color theme="3"/>
        <rFont val="Calibri"/>
        <family val="2"/>
        <charset val="238"/>
      </rPr>
      <t>&amp;</t>
    </r>
    <r>
      <rPr>
        <b/>
        <sz val="11"/>
        <color theme="3"/>
        <rFont val="Calibri"/>
        <family val="2"/>
        <charset val="238"/>
        <scheme val="minor"/>
      </rPr>
      <t>R air s.r.o.</t>
    </r>
  </si>
  <si>
    <t>Zdrcadla a obklady ve velkých šatnách</t>
  </si>
  <si>
    <t>Dodání a montáž zrcadel, obkladů, polic, příček do malých šaten</t>
  </si>
  <si>
    <t>Stavební práce - bourání, zazdění dveří</t>
  </si>
  <si>
    <t>CORIS- COLOR s.r.o.</t>
  </si>
  <si>
    <t>Stavební materiál</t>
  </si>
  <si>
    <t>SWIETELSKY stavební s.r.o.</t>
  </si>
  <si>
    <t>DK - I. patro (Úpravy foyer, skladu a kanceláře vedoucí DK, vstup na balkón)</t>
  </si>
  <si>
    <t>TM Stav spol. s r.o.</t>
  </si>
  <si>
    <t>KSVSI s.r.o.</t>
  </si>
  <si>
    <t>Výměna dlažby pro kolaudaci</t>
  </si>
  <si>
    <t>Ladislav Šarišský</t>
  </si>
  <si>
    <t>Oprava zídky na ulici Slušovské (Václav Tománek)</t>
  </si>
  <si>
    <t>investiční výdaj 2018</t>
  </si>
  <si>
    <t>Rekonstrukce zídky na Palackého náměstí (Václav Tománek)</t>
  </si>
  <si>
    <t>Probíhá zpracování dokumentací.</t>
  </si>
  <si>
    <t>realizace stavby dle smlouvy</t>
  </si>
  <si>
    <t>stavební dozor dle smlouvy</t>
  </si>
  <si>
    <t>Stavební práce dle smlouvy</t>
  </si>
  <si>
    <t>Stavební dozor dle smlouvy</t>
  </si>
  <si>
    <t>* investiční výdaj 2018</t>
  </si>
  <si>
    <t>Dokončeno, zkolaudováno, předáno do správy TSMV.</t>
  </si>
  <si>
    <t>Oprava zídky na Palackého náměstí (Václav Tománek)</t>
  </si>
  <si>
    <t>MK Chrastěšov - projektová dokumentace opravy</t>
  </si>
  <si>
    <t>Vajdík Richard</t>
  </si>
  <si>
    <t>Výkop sond - podklad pro projektovou dokumentaci</t>
  </si>
  <si>
    <t>Stavební práce dle dodatku ke smlouvě</t>
  </si>
  <si>
    <t>Parkoviště u ZŠ - oprava stěny</t>
  </si>
  <si>
    <t>Drobné provozní výdaje - opravy:</t>
  </si>
  <si>
    <t>Jednorázové výdaje provozního charakteru (opravy):</t>
  </si>
  <si>
    <t>* uhrazeno v srpnu 2018</t>
  </si>
  <si>
    <t>Projektová dokumentace - prodloužení chodníku</t>
  </si>
  <si>
    <t>* investiční výdaj</t>
  </si>
  <si>
    <t>Dokumentace k odnění ze ZPF - komunikace Lázeňská</t>
  </si>
  <si>
    <t>MK Příčná - odborná pomoc</t>
  </si>
  <si>
    <t>* hrazeno v srpnu 2018</t>
  </si>
  <si>
    <t>Ing. Rudolf Nečas</t>
  </si>
  <si>
    <t>ATELIER URBI, spol, s r.o.</t>
  </si>
  <si>
    <t>Územní plán - doplnění</t>
  </si>
  <si>
    <t>Laboro aterliér s.r.o.</t>
  </si>
  <si>
    <t>David Kneifel</t>
  </si>
  <si>
    <t>Stavební úpravy domu kultury</t>
  </si>
  <si>
    <t>VÝDOZ s.r.o.</t>
  </si>
  <si>
    <t xml:space="preserve">Vyřízení dopravního značení </t>
  </si>
  <si>
    <t>Marcela Urbanová</t>
  </si>
  <si>
    <t>projektová dokumentace pro sloužení územní a stavební řízení</t>
  </si>
  <si>
    <t>* opravy - provozní výdaje 2018</t>
  </si>
  <si>
    <t>* uhrazené investiční výdaje</t>
  </si>
  <si>
    <r>
      <t xml:space="preserve">Chodník - Školní  </t>
    </r>
    <r>
      <rPr>
        <b/>
        <sz val="14"/>
        <rFont val="Calibri"/>
        <family val="2"/>
        <charset val="238"/>
        <scheme val="minor"/>
      </rPr>
      <t>(ORJ2212)</t>
    </r>
  </si>
  <si>
    <r>
      <rPr>
        <b/>
        <sz val="14"/>
        <color rgb="FFFF0000"/>
        <rFont val="Calibri"/>
        <family val="2"/>
        <charset val="238"/>
        <scheme val="minor"/>
      </rPr>
      <t>Chodník před čokoládovnou a Chodník před papírnictvím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(ORJ 1634)</t>
    </r>
  </si>
  <si>
    <r>
      <rPr>
        <b/>
        <sz val="14"/>
        <color rgb="FFFF0000"/>
        <rFont val="Calibri"/>
        <family val="2"/>
        <charset val="238"/>
        <scheme val="minor"/>
      </rPr>
      <t>Chodníky a parkování na sídlišti Štěpská a A. Háby</t>
    </r>
    <r>
      <rPr>
        <b/>
        <sz val="14"/>
        <color theme="1"/>
        <rFont val="Calibri"/>
        <family val="2"/>
        <charset val="238"/>
        <scheme val="minor"/>
      </rPr>
      <t xml:space="preserve"> (ORJ 1627) </t>
    </r>
  </si>
  <si>
    <r>
      <rPr>
        <b/>
        <sz val="14"/>
        <color rgb="FFFF0000"/>
        <rFont val="Calibri"/>
        <family val="2"/>
        <charset val="238"/>
        <scheme val="minor"/>
      </rPr>
      <t>Chodník - Tyršova</t>
    </r>
    <r>
      <rPr>
        <b/>
        <sz val="14"/>
        <color theme="1"/>
        <rFont val="Calibri"/>
        <family val="2"/>
        <charset val="238"/>
        <scheme val="minor"/>
      </rPr>
      <t xml:space="preserve"> (ORJ 1616) </t>
    </r>
  </si>
  <si>
    <r>
      <rPr>
        <b/>
        <sz val="14"/>
        <color rgb="FFFF0000"/>
        <rFont val="Calibri"/>
        <family val="2"/>
        <charset val="238"/>
        <scheme val="minor"/>
      </rPr>
      <t>Chodník - Zlínská  - 3. května</t>
    </r>
    <r>
      <rPr>
        <b/>
        <sz val="14"/>
        <color theme="1"/>
        <rFont val="Calibri"/>
        <family val="2"/>
        <charset val="238"/>
        <scheme val="minor"/>
      </rPr>
      <t xml:space="preserve"> (ORJ 1655)</t>
    </r>
  </si>
  <si>
    <r>
      <rPr>
        <b/>
        <sz val="14"/>
        <color rgb="FFFF0000"/>
        <rFont val="Calibri"/>
        <family val="2"/>
        <charset val="238"/>
        <scheme val="minor"/>
      </rPr>
      <t>Chodník  - ul. Partyzánská</t>
    </r>
    <r>
      <rPr>
        <b/>
        <sz val="14"/>
        <color theme="1"/>
        <rFont val="Calibri"/>
        <family val="2"/>
        <charset val="238"/>
        <scheme val="minor"/>
      </rPr>
      <t xml:space="preserve"> (ORJ 1621) </t>
    </r>
  </si>
  <si>
    <r>
      <t xml:space="preserve">MK ul. Tyršova </t>
    </r>
    <r>
      <rPr>
        <b/>
        <sz val="14"/>
        <rFont val="Calibri"/>
        <family val="2"/>
        <charset val="238"/>
        <scheme val="minor"/>
      </rPr>
      <t>(ORJ 1616)</t>
    </r>
  </si>
  <si>
    <r>
      <t>Místní komunikace Mlýnská</t>
    </r>
    <r>
      <rPr>
        <b/>
        <sz val="14"/>
        <rFont val="Calibri"/>
        <family val="2"/>
        <charset val="238"/>
        <scheme val="minor"/>
      </rPr>
      <t xml:space="preserve"> (ORJ 1603)</t>
    </r>
  </si>
  <si>
    <r>
      <t xml:space="preserve">Místní komunikace Příčná - oprava - neinvestiční výdaj </t>
    </r>
    <r>
      <rPr>
        <b/>
        <sz val="14"/>
        <rFont val="Calibri"/>
        <family val="2"/>
        <charset val="238"/>
        <scheme val="minor"/>
      </rPr>
      <t>(ORJ 1661)</t>
    </r>
  </si>
  <si>
    <r>
      <t xml:space="preserve">Lávka přes Lutoninku - sídl. Štěpská </t>
    </r>
    <r>
      <rPr>
        <b/>
        <sz val="14"/>
        <rFont val="Calibri"/>
        <family val="2"/>
        <charset val="238"/>
        <scheme val="minor"/>
      </rPr>
      <t>(ORJ 2219)</t>
    </r>
  </si>
  <si>
    <t>Areál koupaliště</t>
  </si>
  <si>
    <t>Skutečný výdaj (kráceno DPH):</t>
  </si>
  <si>
    <t>Výdaj vč.DPH:</t>
  </si>
  <si>
    <r>
      <t>Modernizace chodníku na sídlišti Růžová</t>
    </r>
    <r>
      <rPr>
        <b/>
        <sz val="14"/>
        <rFont val="Calibri"/>
        <family val="2"/>
        <charset val="238"/>
        <scheme val="minor"/>
      </rPr>
      <t xml:space="preserve"> (ORJ 1604) </t>
    </r>
  </si>
  <si>
    <t>*hrazeno v říjnu 2018</t>
  </si>
  <si>
    <t>* hrazeno v říjnu 2018</t>
  </si>
  <si>
    <t>Oprava vjezdu u chodníku - ul. Nádražní</t>
  </si>
  <si>
    <t>* hrazeno v říjnu</t>
  </si>
  <si>
    <t>* úhrada v říjnu 2018</t>
  </si>
  <si>
    <t>Martin Adamec</t>
  </si>
  <si>
    <t>Instalatérské práce</t>
  </si>
  <si>
    <t>*úhrada v říjnu 2018</t>
  </si>
  <si>
    <t>Drcení materiálu - použití na opravu místních komunikací</t>
  </si>
  <si>
    <t>David Měrka - Podlahářství</t>
  </si>
  <si>
    <t>Podlahářské práce</t>
  </si>
  <si>
    <t>Okna a dveře</t>
  </si>
  <si>
    <t>ROZPOČET 2019</t>
  </si>
  <si>
    <t>Místní komunikace - Nová</t>
  </si>
  <si>
    <t>* výdaj rozpočtu 2019</t>
  </si>
  <si>
    <t>Oprava místní komunikace Janova Hora (Miroslav Červenka)</t>
  </si>
  <si>
    <t>* výdaj listopad 2018</t>
  </si>
  <si>
    <t>Úprava stávající projektové dokumentace</t>
  </si>
  <si>
    <t>Svět oken s.r.o.</t>
  </si>
  <si>
    <t>*úhrada v prosince 2018</t>
  </si>
  <si>
    <t>*úhrada v listopadu 2018</t>
  </si>
  <si>
    <t>* celkové investiční výdaje 2018</t>
  </si>
  <si>
    <t>K 31.12.2018 dokončeno, čeká se na kolaudaci.</t>
  </si>
  <si>
    <r>
      <t>Zařazeno do majetku města k 26.11.2018, k 30.11.2018 předáno ke správě TSMV</t>
    </r>
    <r>
      <rPr>
        <sz val="11"/>
        <rFont val="Calibri"/>
        <family val="2"/>
        <charset val="238"/>
        <scheme val="minor"/>
      </rPr>
      <t xml:space="preserve"> (pořizovací cena 3 471 261,31 Kč)</t>
    </r>
  </si>
  <si>
    <t>* budoucí výdaj  rozpočtu 2019</t>
  </si>
  <si>
    <t>Chodník v parčíku ZŠ (ORJ 1665)</t>
  </si>
  <si>
    <t>Ing.arch. Tomáš Gábor</t>
  </si>
  <si>
    <t>*výdaj rozpočtu 2019</t>
  </si>
  <si>
    <t>Parkovací místa - ulice Růžová pod parčíkem ZŠ (ORJ 1664)</t>
  </si>
  <si>
    <t>* investiční výdaje roku 2018</t>
  </si>
  <si>
    <t>Chodníky, parkoviště apod. - celkové výdaje - stav k 31.12.2018</t>
  </si>
  <si>
    <t>* ostatní provozní výdaje</t>
  </si>
  <si>
    <t>* neinvestiční výdaj - opravy</t>
  </si>
  <si>
    <t xml:space="preserve"> Místní komunikace - skutečné výdaje - Investiční - stav k 31.12.2018</t>
  </si>
  <si>
    <t xml:space="preserve"> Místní komunikace - skutečné výdaje - provozní - stav k 31.12.2018</t>
  </si>
  <si>
    <t>Nástěnná mapa - komunikace</t>
  </si>
  <si>
    <t>Účebny a zkušebny v KD (ORJ 1662)</t>
  </si>
  <si>
    <t>Zdeněk Jurášek</t>
  </si>
  <si>
    <t>Záloha na výrobu sestavy skříněk v učebnách</t>
  </si>
  <si>
    <t>* úhrada v prosinci 2018</t>
  </si>
  <si>
    <t>podlahářské práce - zkušebna Fleret</t>
  </si>
  <si>
    <t>Jan Sabaka</t>
  </si>
  <si>
    <t>Beton</t>
  </si>
  <si>
    <t xml:space="preserve"> * kuchyňka na chodbě pro učebny</t>
  </si>
  <si>
    <t>Úprava ostění a dveří</t>
  </si>
  <si>
    <t>Skuečné výdaje v rozpočtu (kráceno DPH):</t>
  </si>
  <si>
    <t>*úhrada prosinec</t>
  </si>
  <si>
    <t xml:space="preserve"> úhrada prosinec</t>
  </si>
  <si>
    <t>Úprava projektové dokumentace</t>
  </si>
  <si>
    <t>CYKLOSTEZKA ( ORJ 1674)</t>
  </si>
  <si>
    <t>190579/5/19</t>
  </si>
  <si>
    <t>Bezpečnost silničního provozu</t>
  </si>
  <si>
    <t>Centrum dopravního výzkumu, v.v.i.</t>
  </si>
  <si>
    <t>190654/6</t>
  </si>
  <si>
    <t>Ing. Stanislav Doupovec</t>
  </si>
  <si>
    <t>ZŠ investice - aktuální stav</t>
  </si>
  <si>
    <t>Petr Červenka</t>
  </si>
  <si>
    <t>Arboretum u základní školy (ORJ 1656 - neinvestiční výdaj - par. 3745)</t>
  </si>
  <si>
    <t>Retenční vodní nádrž</t>
  </si>
  <si>
    <t>smlouva</t>
  </si>
  <si>
    <t>Veřejná zeleň, ochrana prostředí, vodní plochy (par. 374x) - neinvestiční výdaje</t>
  </si>
  <si>
    <t>DĚTSKÁ HŘIŠTĚ, SPORTOVIŠTĚ - par. 34xx</t>
  </si>
  <si>
    <t>Pumptrackové hřiště v lokalitě Janova hora (ORJ 1663)</t>
  </si>
  <si>
    <t xml:space="preserve">Terminál VHD </t>
  </si>
  <si>
    <t>Projektová dokumentace (konečné předání 31.8.2019)</t>
  </si>
  <si>
    <t>ÚZEMNÍ PLÁNOVÁNÍ, ÚZEMNÍ ROZVOJ (par. 3635,3636)</t>
  </si>
  <si>
    <t>Komunální služby - stanoviště na tříděný odpad ( par. 3639)</t>
  </si>
  <si>
    <t>Komunální služby - investice :</t>
  </si>
  <si>
    <t>Veřejné osvětlení - aktuální čerpání</t>
  </si>
  <si>
    <t>Ochrana obyvatel - investice - aktuální stav</t>
  </si>
  <si>
    <t>David Měrka</t>
  </si>
  <si>
    <t>ALUPRINT, spol. s r.o.</t>
  </si>
  <si>
    <t>Oprava střechy budovy používané TJ Horymír na Manství</t>
  </si>
  <si>
    <t>Bytový dům č.ú. 418  (Vítek) - rekonstrukce ústředního vytápění v budově č.p. 418</t>
  </si>
  <si>
    <t>Chodník v parčíku ZŠ a parkovací stání pod parčíkem (ORJ 1664)</t>
  </si>
  <si>
    <t>Stanoviště na tříděný odpad - přístřešky na popelnice - Komenského x Růžová</t>
  </si>
  <si>
    <t>Chodníky, parkoviště apod. - celkové výdaje - aktuální stav</t>
  </si>
  <si>
    <t>Projektová dokumentace -1. část projetku</t>
  </si>
  <si>
    <t>Neuhrazený zůstatek dle smlouvy</t>
  </si>
  <si>
    <t>Rekonstrukce místní komunikace Dubovsko (ORJ 1614)</t>
  </si>
  <si>
    <t>Jiří Hodovský</t>
  </si>
  <si>
    <t>Vytýčení, záborové elaboráty</t>
  </si>
  <si>
    <t>doplatek dle smlouvy</t>
  </si>
  <si>
    <t>SILNICE, MÍSTNÍ komunikace - modernizace + dokumentace (par. 2212)</t>
  </si>
  <si>
    <t xml:space="preserve">Oprava havarijního stavu kanalizace A. Háby </t>
  </si>
  <si>
    <t>200676/7/20</t>
  </si>
  <si>
    <t>Tomáš Vlk</t>
  </si>
  <si>
    <t>Oprava kanalizace sídliště A.Háby ( smlouva o dílo + dodatek č. 1)</t>
  </si>
  <si>
    <t>(nárok na odpočet DPH 169 307 Kč, přenesená daňová povinnost)</t>
  </si>
  <si>
    <t>200677/7/20</t>
  </si>
  <si>
    <t>(nárok na odpočet DPH 4 192 Kč, přenesená daňová povinnost)</t>
  </si>
  <si>
    <t>ROZPOČET 2020</t>
  </si>
  <si>
    <t xml:space="preserve">Vodovody a kanalizace </t>
  </si>
  <si>
    <t xml:space="preserve"> výdaj roku 2019</t>
  </si>
  <si>
    <t>Rozpracované stavby (nedokončené investice):</t>
  </si>
  <si>
    <r>
      <rPr>
        <sz val="14"/>
        <color rgb="FFFF0000"/>
        <rFont val="Calibri"/>
        <family val="2"/>
        <charset val="238"/>
        <scheme val="minor"/>
      </rPr>
      <t>Chodníky a parkování na sídlišti Štěpská a A. Háby</t>
    </r>
    <r>
      <rPr>
        <sz val="14"/>
        <color theme="1"/>
        <rFont val="Calibri"/>
        <family val="2"/>
        <charset val="238"/>
        <scheme val="minor"/>
      </rPr>
      <t xml:space="preserve"> (ORJ 1627) </t>
    </r>
  </si>
  <si>
    <t>projektová dokumentace pro sloučení územní a stavební řízení</t>
  </si>
  <si>
    <r>
      <rPr>
        <b/>
        <sz val="14"/>
        <color rgb="FFFF0000"/>
        <rFont val="Calibri"/>
        <family val="2"/>
        <charset val="238"/>
        <scheme val="minor"/>
      </rPr>
      <t>Chodník  - ul. Partyzánská</t>
    </r>
    <r>
      <rPr>
        <sz val="14"/>
        <color theme="1"/>
        <rFont val="Calibri"/>
        <family val="2"/>
        <charset val="238"/>
        <scheme val="minor"/>
      </rPr>
      <t xml:space="preserve"> (ORJ 1621) </t>
    </r>
  </si>
  <si>
    <t>výdaj roku 2019</t>
  </si>
  <si>
    <t>Parkovací plochy u hasičské zbrojnice (ORJ 1680)</t>
  </si>
  <si>
    <t>200599/6/20</t>
  </si>
  <si>
    <t>Oprava komunikace a chodníku - projektová dokumentace</t>
  </si>
  <si>
    <t>200550/6/20</t>
  </si>
  <si>
    <r>
      <rPr>
        <sz val="14"/>
        <color rgb="FFFF0000"/>
        <rFont val="Calibri"/>
        <family val="2"/>
        <charset val="238"/>
        <scheme val="minor"/>
      </rPr>
      <t>Chodník Tyršova</t>
    </r>
    <r>
      <rPr>
        <sz val="14"/>
        <color theme="1"/>
        <rFont val="Calibri"/>
        <family val="2"/>
        <charset val="238"/>
        <scheme val="minor"/>
      </rPr>
      <t xml:space="preserve"> (ORJ 1616) </t>
    </r>
  </si>
  <si>
    <t>Parkovací plochy ulice Tyršova (ORJ 1681)</t>
  </si>
  <si>
    <t>200523/5/20</t>
  </si>
  <si>
    <t>200459/5/20</t>
  </si>
  <si>
    <t>202042/5/20</t>
  </si>
  <si>
    <t>Dokumentace k vynění pozemků ze ZPF</t>
  </si>
  <si>
    <t>200260/3/20</t>
  </si>
  <si>
    <t>Krajský úřad Zlínského kraje</t>
  </si>
  <si>
    <t>Správní poplatek - odstranění části stavby</t>
  </si>
  <si>
    <t>2/2020</t>
  </si>
  <si>
    <t>2020005/2/20</t>
  </si>
  <si>
    <t xml:space="preserve"> * výdaj roku 2020</t>
  </si>
  <si>
    <t>Zpracování strategie BESIP města Vizovice - 2.část</t>
  </si>
  <si>
    <t>Chodníky, parkoviště, místní komunikace, cyklostezky</t>
  </si>
  <si>
    <t>* celková částka za dokumentaci</t>
  </si>
  <si>
    <t>* výdaje roku 2019</t>
  </si>
  <si>
    <t>RMV dne 27.04.2020 vyhlásila výběrové řízení, dne 18.05.2020 pak vybrala vítězného uchazeče, s nímž byla uzavřena smlouva o dílo - firma Kamil Vaculčík, Lidečko.</t>
  </si>
  <si>
    <t>Kamil Vaculčík, Lidečko</t>
  </si>
  <si>
    <t>Stavební práce - oprava elektroinstalace dolní budovy</t>
  </si>
  <si>
    <t>Příkazní smlouva</t>
  </si>
  <si>
    <t>Občasný stavební a technický dozor + BOZP</t>
  </si>
  <si>
    <t>Úprava průjezdu pod ZŠ směr tělocvična</t>
  </si>
  <si>
    <t>objedn.95:2020</t>
  </si>
  <si>
    <t>Koordináror BOZP</t>
  </si>
  <si>
    <t>PROF-EKOL spol. s r.o.</t>
  </si>
  <si>
    <t>Úprava vjezdu do ZŠ</t>
  </si>
  <si>
    <t>objed.104/20</t>
  </si>
  <si>
    <t>Petra Blažková</t>
  </si>
  <si>
    <t>Zpracování pokladů pro vynění pozemků ze ZPF</t>
  </si>
  <si>
    <t>objedn.86/20</t>
  </si>
  <si>
    <t>Oprava projektové dokumentace</t>
  </si>
  <si>
    <t>MK Štěpská - úprava a regulace Čaminského potoka</t>
  </si>
  <si>
    <t>objed. 67/2020</t>
  </si>
  <si>
    <t>Projektová dokumentace pro povolení stavby</t>
  </si>
  <si>
    <t>objedn.20/20</t>
  </si>
  <si>
    <t>Dokumentace pro stavební povolení</t>
  </si>
  <si>
    <t>Návratná finanční výpomoc poskytnutá ZŠ na předfinancování dotace na vybavení polytechnické učebny</t>
  </si>
  <si>
    <t>Vzduchotechnika ve školní jídelně</t>
  </si>
  <si>
    <t>Zpracovává se projektová dokumentace</t>
  </si>
  <si>
    <t>Sirný pramen Lázeňská</t>
  </si>
  <si>
    <t xml:space="preserve">Veřejná zeleň, ochrana prostředí, vodní plochy </t>
  </si>
  <si>
    <t>Rozbor využití sirného pramene a monitoring stavů hladin</t>
  </si>
  <si>
    <t xml:space="preserve"> výdaje roku 2019</t>
  </si>
  <si>
    <t>Terénní úpravy a projektová dokumentace</t>
  </si>
  <si>
    <t>faktury 2019</t>
  </si>
  <si>
    <t xml:space="preserve">Sportoviště, dětská hřiště  - investice + neivestice </t>
  </si>
  <si>
    <t>Oplocení Domu dětí a mládeže Zvonek Vizovice</t>
  </si>
  <si>
    <t>Modernizace vstupu do DDM Zvonek</t>
  </si>
  <si>
    <t>Stoly na stolní tenis umístěné u Základní školy a DDM Zvonek</t>
  </si>
  <si>
    <t>DOMAFIT FITNED s.r.o.</t>
  </si>
  <si>
    <t>* výdaj rozpočet 2019</t>
  </si>
  <si>
    <t>Zpracování návrhu změny územního plánu + redigitalizace</t>
  </si>
  <si>
    <t xml:space="preserve"> výdaje rozpočtu 2019</t>
  </si>
  <si>
    <t>Doplatek dle smlouvy</t>
  </si>
  <si>
    <t xml:space="preserve">Územní plánování, územní rozvoj </t>
  </si>
  <si>
    <t>VEŘEJNÉ OSVĚTLENÍ  (par. 3631)</t>
  </si>
  <si>
    <t>200612/6/2020</t>
  </si>
  <si>
    <t>SPEDOS ADS s.r.o.</t>
  </si>
  <si>
    <t>Výměna automatických dveří v budově hasičské zbrojnice</t>
  </si>
  <si>
    <t xml:space="preserve">Místní správa - investice - výp. Technika + stavební úpravy </t>
  </si>
  <si>
    <t>Výměna podlahy podatelna</t>
  </si>
  <si>
    <t>obj. 108/2020</t>
  </si>
  <si>
    <t>Výměna podklady v podatelně</t>
  </si>
  <si>
    <t>Opravy a nákupy většího charakteru v budovách Měú</t>
  </si>
  <si>
    <t>Nábytek do kanceláří MěÚ a na podatelnu</t>
  </si>
  <si>
    <t>obj. 61_2020</t>
  </si>
  <si>
    <t>Truhlářství Martin Hába</t>
  </si>
  <si>
    <t>Pronajatý objekt konírny - Manství</t>
  </si>
  <si>
    <t>190707/3ú2019</t>
  </si>
  <si>
    <t>Nová okna v budobě konírny</t>
  </si>
  <si>
    <t>200343/4/2020</t>
  </si>
  <si>
    <t>SVĚT OKEN s.r.o.</t>
  </si>
  <si>
    <t>Výměna oken v budově</t>
  </si>
  <si>
    <t>Nové podlahy a vytápění - realizováno v roce 2019</t>
  </si>
  <si>
    <t>200439/5/2020</t>
  </si>
  <si>
    <t>Oprava vnitřních omítek a výmalba</t>
  </si>
  <si>
    <t>Bytový a nebytový fond - investice a větší opravy</t>
  </si>
  <si>
    <t>200342/4/2020</t>
  </si>
  <si>
    <t>TECHEM, spol. s r.o.</t>
  </si>
  <si>
    <t>Indikátory tepla Techem ITN</t>
  </si>
  <si>
    <t>Okna a dveře do budovy č.p. 367, 1194 a 1267 a 1268</t>
  </si>
  <si>
    <t>objedn. 29</t>
  </si>
  <si>
    <t>výměna oken v budovách města - byty</t>
  </si>
  <si>
    <t>Zastřešení domu č.p. 917 Tyršova sedlovou střechou</t>
  </si>
  <si>
    <t>Oprava kanalizační šachty (obj 107_2020) - náměstí "U Rohlíku"</t>
  </si>
  <si>
    <t>Bude zařazeno do rozpočtu na rok 2021.</t>
  </si>
  <si>
    <t xml:space="preserve">odhad ceny cca </t>
  </si>
  <si>
    <t>Vyřazeno z rozpočtu v rámci úsporných opatření.</t>
  </si>
  <si>
    <t>SATIM CZ s.r.o.</t>
  </si>
  <si>
    <t>Oprava střechy a komínu</t>
  </si>
  <si>
    <t>Ozvučení fotbalového hřiště</t>
  </si>
  <si>
    <t>200533/5/20</t>
  </si>
  <si>
    <t xml:space="preserve">EMPESORT s.r.o. </t>
  </si>
  <si>
    <t>Dodávka ozvučení</t>
  </si>
  <si>
    <t>200705/6/20</t>
  </si>
  <si>
    <t>Minivěž</t>
  </si>
  <si>
    <t xml:space="preserve"> výdaj  roku 2020</t>
  </si>
  <si>
    <t>výdaj roku 2020</t>
  </si>
  <si>
    <t>200754/7/20</t>
  </si>
  <si>
    <t>Zařazeno do majetku v červenci 2020, převedeno k hospodaření ZŠ - zhodnocení budovy ZŠ.</t>
  </si>
  <si>
    <t>200747/7/2020</t>
  </si>
  <si>
    <t>dodávka a montáž - indikátory tepla</t>
  </si>
  <si>
    <t>Zařazeno do majetku v červenci 2020.</t>
  </si>
  <si>
    <t>200803/7/2020</t>
  </si>
  <si>
    <t>200702/7/2020</t>
  </si>
  <si>
    <t>2 stoly se nachází u horní budovy ZŠ ( z toho jeden se platil z Nadace Pastelka), jeden stůl u domu dětí a jeden na zahradě za starou budovou ZŠ</t>
  </si>
  <si>
    <t>fa 813,814,871</t>
  </si>
  <si>
    <t>Stavebniny Lednický</t>
  </si>
  <si>
    <t>materiál a dopravné</t>
  </si>
  <si>
    <t>fa 200853a854</t>
  </si>
  <si>
    <t>František Fuksa</t>
  </si>
  <si>
    <t>zednické práce, příprava betonových patek</t>
  </si>
  <si>
    <t>Stoly na stolní tenis - venkovní 3 ks</t>
  </si>
  <si>
    <t>Stanoviště pro outdoorové stoly na stolní tenis u ZŠ s DDM</t>
  </si>
  <si>
    <t>200725/7/20</t>
  </si>
  <si>
    <t>200163/9/20</t>
  </si>
  <si>
    <t>Oprava místní komunikace Slunečná ( po vyplavení velkou vodou)</t>
  </si>
  <si>
    <t>Oprava komunikace Pod Hájem</t>
  </si>
  <si>
    <t>200703/9/20</t>
  </si>
  <si>
    <t>Oprava komunikace</t>
  </si>
  <si>
    <t>NVB line s.r.o.</t>
  </si>
  <si>
    <t>200858/8/20</t>
  </si>
  <si>
    <t xml:space="preserve"> Místní komunikace - skutečné výdaje - Investiční i provozní</t>
  </si>
  <si>
    <t>občasný stavební dozor a koordinátor BOZP</t>
  </si>
  <si>
    <t>smlouva o dílo</t>
  </si>
  <si>
    <t>200978/9/20</t>
  </si>
  <si>
    <t>Zveřejněnní formuláře veřejné zakázky</t>
  </si>
  <si>
    <t>Swietelsky stavební s.r.o.</t>
  </si>
  <si>
    <t>20010008/9/20</t>
  </si>
  <si>
    <t>MŠ - investice a opravy k aktuálnímu datu</t>
  </si>
  <si>
    <t>Předprostor základní škola a chodník v parčíku pod základní školou</t>
  </si>
  <si>
    <t>budoucí výdaj roku 2021</t>
  </si>
  <si>
    <t xml:space="preserve">Výše poskytnuté dotace ze strany Ministerstva pro místní rozvoj </t>
  </si>
  <si>
    <t>obj. 260/2019</t>
  </si>
  <si>
    <t>KOCMAN envimonitoring s.r.o.</t>
  </si>
  <si>
    <t>200859/8/20</t>
  </si>
  <si>
    <t>OTIDEA CZ s.r.o.</t>
  </si>
  <si>
    <t>uveřejnění veřejné zakázky</t>
  </si>
  <si>
    <t>Martin Urban</t>
  </si>
  <si>
    <t>Stavební část prací</t>
  </si>
  <si>
    <t>občasný stavební dozor a výkon koordinátora BOZP</t>
  </si>
  <si>
    <t>Trendfoto, reklamní studio</t>
  </si>
  <si>
    <t>Tisk billboardů</t>
  </si>
  <si>
    <t>Akce spolufinancována dotačním titulem Ministerstva pro místní rozvoj, výše dotace 50%., Bude financováné prostřednictvím investičního úvěru</t>
  </si>
  <si>
    <t>201008/9/20</t>
  </si>
  <si>
    <t>mmcité 1 a.s.</t>
  </si>
  <si>
    <t>Oboustranné prosklené vitríny - dodání + zabudování</t>
  </si>
  <si>
    <t>objed. 169/2020</t>
  </si>
  <si>
    <t>DATAB Consult s.r.o.</t>
  </si>
  <si>
    <t>Výpočetní technika, software</t>
  </si>
  <si>
    <t>DEZAM TC s.r.o.</t>
  </si>
  <si>
    <t>Upgrade učetního softwaru GORDIG - přechod na SQL verzi</t>
  </si>
  <si>
    <t>Montáž strukturované kabeláře 2. patro radnice (síť)</t>
  </si>
  <si>
    <t>200908/8/20</t>
  </si>
  <si>
    <t>Dům s pečovatelskou službou (DPS Pardubská 1194)</t>
  </si>
  <si>
    <t>Lékařský dům - č.p. 1325</t>
  </si>
  <si>
    <t>200910/9/20</t>
  </si>
  <si>
    <t xml:space="preserve">David Kneifel </t>
  </si>
  <si>
    <t>Oprava fasády lékařského domu</t>
  </si>
  <si>
    <t>STŘECHY 92 s.r.o.</t>
  </si>
  <si>
    <t>GERGEL s.r.o. Zlín</t>
  </si>
  <si>
    <t xml:space="preserve">Autorský dozor </t>
  </si>
  <si>
    <t>20010009/8/20</t>
  </si>
  <si>
    <t>Oprava elektroinstalace</t>
  </si>
  <si>
    <t>200970/9/20</t>
  </si>
  <si>
    <t>Marek Pavelka, Vsetín</t>
  </si>
  <si>
    <t xml:space="preserve">Výměna části vodovodního potrubí </t>
  </si>
  <si>
    <t>obj. 168/2020</t>
  </si>
  <si>
    <t>Svět oken, Vsetín</t>
  </si>
  <si>
    <t>Balkónové dveře</t>
  </si>
  <si>
    <t>Oprava kanalizace u Hasičské zbrojnice</t>
  </si>
  <si>
    <t>David Kneifel, Vizovice</t>
  </si>
  <si>
    <t>Palackého 888 - byt v Mateřské škole</t>
  </si>
  <si>
    <t>200872/8/20</t>
  </si>
  <si>
    <t>Petr Kalík 3P-TOP</t>
  </si>
  <si>
    <t>Oprava topení v bytě v MŠ</t>
  </si>
  <si>
    <t>Hospoda Chrastěšov</t>
  </si>
  <si>
    <t>obj. 180/2020</t>
  </si>
  <si>
    <t>Svět oken, s.r.o.</t>
  </si>
  <si>
    <t>Výměna oken - hospoda Chrastěšov</t>
  </si>
  <si>
    <t>Odborné posudky na byty Tyršova 1266 a 1267</t>
  </si>
  <si>
    <t>obj. 182/2020</t>
  </si>
  <si>
    <t>Ing. Jaroslav Fojtů</t>
  </si>
  <si>
    <t xml:space="preserve">Odborné posudky </t>
  </si>
  <si>
    <t>AQUADROP, s.r.o.</t>
  </si>
  <si>
    <t>Studie variantního řešení zásobování pitnou vodou a odkanalizování</t>
  </si>
  <si>
    <t>výdaj rozpočtu 2021</t>
  </si>
  <si>
    <t>částečná úhrada roku 2020</t>
  </si>
  <si>
    <t>201146/10/2020</t>
  </si>
  <si>
    <t>Jiří Slezák</t>
  </si>
  <si>
    <t>Oprava oken</t>
  </si>
  <si>
    <t>201234/11/20</t>
  </si>
  <si>
    <t>Oprava kanalizace u budovy hasičské zbrojnice</t>
  </si>
  <si>
    <t>Ing. Eva Kubíčková, 31.01.2021</t>
  </si>
  <si>
    <t>201440/2020</t>
  </si>
  <si>
    <t>Stavební dozor a doordinace BOZP</t>
  </si>
  <si>
    <t>201426/12/20</t>
  </si>
  <si>
    <t>zastřešení sedlovou střechou</t>
  </si>
  <si>
    <t>201363/12/20</t>
  </si>
  <si>
    <t>201316/12/2020</t>
  </si>
  <si>
    <t>201363/12/2020</t>
  </si>
  <si>
    <t>201421/12/20</t>
  </si>
  <si>
    <t>NESS Cyech s.r.o.</t>
  </si>
  <si>
    <t>zveřejnění formuláře k veřejné zakázce</t>
  </si>
  <si>
    <t>budoucí výdaj rozpočtu 2021</t>
  </si>
  <si>
    <t xml:space="preserve"> Předpokládané celkové náklady</t>
  </si>
  <si>
    <t>200304/3/20</t>
  </si>
  <si>
    <t>201364/12/20</t>
  </si>
  <si>
    <t>KSVSI s.r.o. - příkazní smlouva</t>
  </si>
  <si>
    <t>stavební práce - chodník - smlouva o dílo</t>
  </si>
  <si>
    <t xml:space="preserve">* financováno z úvěru ČS a.s. </t>
  </si>
  <si>
    <t>K 31.12.2020 se dokončovaly podklady pro kolaudaci. Předpokládaný termín kolaudace a předání TSMV k hospodaření - 1. pololetí 2021.</t>
  </si>
  <si>
    <t xml:space="preserve"> budoucí výdaj rozpočtu 2021</t>
  </si>
  <si>
    <t>K 31.12.2020 nebylo dokončeno, probíhaly drobné dodělávky a připavovala se dokumentace ke kolaudaci.</t>
  </si>
  <si>
    <t>201297/11/20</t>
  </si>
  <si>
    <t>Dokumentace</t>
  </si>
  <si>
    <t>201518/12/20</t>
  </si>
  <si>
    <t>Ladislav Procházka</t>
  </si>
  <si>
    <t>Zpracování znaleckého posudku</t>
  </si>
  <si>
    <t>Rekonstrukce místní komunikace ulice Polní - roj. 1684</t>
  </si>
  <si>
    <t>Vodovod Chrastěšov - orj. 1683</t>
  </si>
  <si>
    <t>Plynová přípojka pro šatny na fotbalovém hřišti</t>
  </si>
  <si>
    <t>Vybagrování přípojky</t>
  </si>
  <si>
    <t>Doprava bagru</t>
  </si>
  <si>
    <t>201305/12/20</t>
  </si>
  <si>
    <t>201219/11/20</t>
  </si>
  <si>
    <t>201220/11/20</t>
  </si>
  <si>
    <t>TERAVIS s.r.o.</t>
  </si>
  <si>
    <t>vybudování přípojky plynu</t>
  </si>
  <si>
    <t>201110/10/20</t>
  </si>
  <si>
    <t>Geotrop spol.s r.o.</t>
  </si>
  <si>
    <t>vytýčení trasy plynu</t>
  </si>
  <si>
    <t>201170/11/2020</t>
  </si>
  <si>
    <t>zhotovení přípojky</t>
  </si>
  <si>
    <t>Zařazeno do užívání k 31.12.2020 v částce 121 375 Kč.</t>
  </si>
  <si>
    <t>Zařazeno do užívání v srpnu 2020.</t>
  </si>
  <si>
    <r>
      <t xml:space="preserve">MK ul. Tyršova </t>
    </r>
    <r>
      <rPr>
        <sz val="12"/>
        <rFont val="Calibri"/>
        <family val="2"/>
        <charset val="238"/>
        <scheme val="minor"/>
      </rPr>
      <t>(ORJ 1616)</t>
    </r>
  </si>
  <si>
    <r>
      <t xml:space="preserve">Lávka přes Lutoninku - sídl. Štěpská </t>
    </r>
    <r>
      <rPr>
        <sz val="12"/>
        <rFont val="Calibri"/>
        <family val="2"/>
        <charset val="238"/>
        <scheme val="minor"/>
      </rPr>
      <t>(ORJ 2219)</t>
    </r>
  </si>
  <si>
    <t>Částka 83 000,- Kč byla firmou Empesort uhrazena v rámci odkoupení starého vybavení - starého rozhlasového a vyrozumívacího systému, který byl z majetku města vyřazen.</t>
  </si>
  <si>
    <t>Zařazeno do užívání v červenci 2020.</t>
  </si>
  <si>
    <t>201205/11/20</t>
  </si>
  <si>
    <t>PRO-DOMA. SE</t>
  </si>
  <si>
    <t xml:space="preserve">Prohlídka střechy a návrh sanace </t>
  </si>
  <si>
    <t>201208/11/20</t>
  </si>
  <si>
    <t>Aluprint spol. s r.o.</t>
  </si>
  <si>
    <t>Diagnostika střešní konstrukce</t>
  </si>
  <si>
    <t>Bytový dům č.p. 680 - náměstí</t>
  </si>
  <si>
    <t>201381/12/20</t>
  </si>
  <si>
    <t>Okna Macek a.s.</t>
  </si>
  <si>
    <t>Výměna oken - oprava</t>
  </si>
  <si>
    <t>budoucí výdaj 2021</t>
  </si>
  <si>
    <t>201317/12/20</t>
  </si>
  <si>
    <t>RENOVA, s.r.o.</t>
  </si>
  <si>
    <t>Ověření a výměna měřičů tepla</t>
  </si>
  <si>
    <t>Zařazeno do užívání k 30.09.2020.</t>
  </si>
  <si>
    <t>Prosklené oboustranné vitríny před budovou radnice - 2ks</t>
  </si>
  <si>
    <t>201283/11/20</t>
  </si>
  <si>
    <t>Zařazeno do užívání v listopadu 2020.</t>
  </si>
  <si>
    <t>* budoucí výdaj rozpočtu 2021</t>
  </si>
  <si>
    <t>SDH - JPO II - hasiči, Ochrana obyvatelstva, Krize</t>
  </si>
  <si>
    <t>fa 12/2020</t>
  </si>
  <si>
    <t>4 FIRE s.r.o.</t>
  </si>
  <si>
    <t>Přenosná svítilna nabíjecí</t>
  </si>
  <si>
    <t>Zařazeno do užívání v prosinci 2020.</t>
  </si>
  <si>
    <t>Investice a provozní výdaje investičního charakteru - rok 2020 (stav k 31.12.2020)</t>
  </si>
  <si>
    <t>200033/9/20</t>
  </si>
  <si>
    <t>skutečný výdaj</t>
  </si>
  <si>
    <t xml:space="preserve">Skutečné výdaje po odpočtu DPH </t>
  </si>
  <si>
    <t>Opravy místních komunikací - smlouva Správa a údržba silnic Zlínska, s.r.o. (Nad Výmolem, Mlýnská)</t>
  </si>
  <si>
    <t>Budoucí výdaje rozpočtu 2021</t>
  </si>
  <si>
    <t>Úhrada Ing. Škrabal</t>
  </si>
  <si>
    <r>
      <t xml:space="preserve">MŠ - snížení energetické náročnosti objektu MŠ - elektroinstalace dolní budovy </t>
    </r>
    <r>
      <rPr>
        <b/>
        <sz val="14"/>
        <rFont val="Calibri"/>
        <family val="2"/>
        <charset val="238"/>
        <scheme val="minor"/>
      </rPr>
      <t>(ORJ 1676)</t>
    </r>
    <r>
      <rPr>
        <b/>
        <sz val="14"/>
        <color rgb="FFFF0000"/>
        <rFont val="Calibri"/>
        <family val="2"/>
        <charset val="238"/>
        <scheme val="minor"/>
      </rPr>
      <t xml:space="preserve"> - oprava (provozní výdaj)</t>
    </r>
  </si>
  <si>
    <t>MATEŘSKÁ ŠKOLA - INVESTICE a opravy investičního charakteru (par. 3111)</t>
  </si>
  <si>
    <t>ZÁKLADNÍ ŠKOLA - investice a opravy investičního charakteru (par. 3113)</t>
  </si>
  <si>
    <t>Vráceno v plné výši</t>
  </si>
  <si>
    <t>po přijetí dotace</t>
  </si>
  <si>
    <t>V roce 2020 byla možnost podání žádosti o dotaci - nebyla městu přiznána.</t>
  </si>
  <si>
    <t>Známé současné a budoucí výdaje roku 2021</t>
  </si>
  <si>
    <t>stavební práce  Pumptruck hřiště</t>
  </si>
  <si>
    <t>201062/10/20</t>
  </si>
  <si>
    <t>Územní plán - zpracování - 2. etapa</t>
  </si>
  <si>
    <t xml:space="preserve"> výdaje roku 2021 - doplatek</t>
  </si>
  <si>
    <t>výdaje roku 2020</t>
  </si>
  <si>
    <t>Známé budoucí výdaje roku 2021</t>
  </si>
  <si>
    <t>179 080 Kč doplatek dle smlouvy</t>
  </si>
  <si>
    <t>Opravy většího charakteru a nákup nábytku</t>
  </si>
  <si>
    <t xml:space="preserve">Místní správa - stavební úpravy + výpočetní technika, sítě </t>
  </si>
  <si>
    <t>201285/11/20</t>
  </si>
  <si>
    <t>Výměna otopných těles a kohoutů</t>
  </si>
  <si>
    <t>200773/7/20</t>
  </si>
  <si>
    <t>201314/20</t>
  </si>
  <si>
    <t>Oprava a odvětrání střechy</t>
  </si>
  <si>
    <t>Známé budoucí výdaje rozpočtu na rok 2021</t>
  </si>
  <si>
    <t>obj. 207/2020</t>
  </si>
  <si>
    <t>Výměna 2 vchodových dveří</t>
  </si>
  <si>
    <t>okna a dveře 241 000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</si>
</sst>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8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3" tint="0.39997558519241921"/>
      <name val="Calibri"/>
      <family val="2"/>
      <charset val="238"/>
      <scheme val="minor"/>
    </font>
    <font>
      <b/>
      <sz val="18.5"/>
      <color theme="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3"/>
      <color rgb="FFC0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0"/>
      <color theme="4" tint="-0.249977111117893"/>
      <name val="Calibri"/>
      <family val="2"/>
      <charset val="238"/>
      <scheme val="minor"/>
    </font>
    <font>
      <sz val="9"/>
      <color theme="3" tint="-0.249977111117893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3" tint="0.39997558519241921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2"/>
      <color theme="3" tint="-0.249977111117893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1" fillId="0" borderId="0" xfId="0" applyFont="1"/>
    <xf numFmtId="14" fontId="0" fillId="0" borderId="0" xfId="0" applyNumberFormat="1"/>
    <xf numFmtId="3" fontId="0" fillId="0" borderId="0" xfId="0" applyNumberFormat="1"/>
    <xf numFmtId="14" fontId="0" fillId="0" borderId="0" xfId="0" applyNumberFormat="1" applyAlignment="1">
      <alignment horizontal="left"/>
    </xf>
    <xf numFmtId="14" fontId="0" fillId="0" borderId="0" xfId="0" applyNumberFormat="1" applyFont="1"/>
    <xf numFmtId="0" fontId="2" fillId="0" borderId="0" xfId="0" applyFont="1"/>
    <xf numFmtId="3" fontId="1" fillId="0" borderId="1" xfId="0" applyNumberFormat="1" applyFont="1" applyBorder="1"/>
    <xf numFmtId="3" fontId="1" fillId="0" borderId="0" xfId="0" applyNumberFormat="1" applyFont="1" applyBorder="1"/>
    <xf numFmtId="14" fontId="1" fillId="0" borderId="0" xfId="0" applyNumberFormat="1" applyFont="1"/>
    <xf numFmtId="3" fontId="0" fillId="0" borderId="0" xfId="0" applyNumberFormat="1" applyFont="1" applyBorder="1"/>
    <xf numFmtId="0" fontId="0" fillId="0" borderId="0" xfId="0" applyFont="1"/>
    <xf numFmtId="3" fontId="0" fillId="0" borderId="0" xfId="0" applyNumberFormat="1" applyFont="1"/>
    <xf numFmtId="3" fontId="1" fillId="0" borderId="0" xfId="0" applyNumberFormat="1" applyFont="1"/>
    <xf numFmtId="0" fontId="0" fillId="0" borderId="0" xfId="0" applyBorder="1"/>
    <xf numFmtId="3" fontId="0" fillId="0" borderId="0" xfId="0" applyNumberFormat="1" applyBorder="1"/>
    <xf numFmtId="0" fontId="3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6" fillId="0" borderId="0" xfId="0" applyFont="1"/>
    <xf numFmtId="0" fontId="0" fillId="0" borderId="1" xfId="0" applyBorder="1"/>
    <xf numFmtId="3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4" fillId="0" borderId="0" xfId="0" applyFont="1"/>
    <xf numFmtId="3" fontId="1" fillId="0" borderId="4" xfId="0" applyNumberFormat="1" applyFont="1" applyBorder="1"/>
    <xf numFmtId="14" fontId="7" fillId="0" borderId="0" xfId="0" applyNumberFormat="1" applyFont="1"/>
    <xf numFmtId="0" fontId="9" fillId="0" borderId="0" xfId="0" applyFont="1"/>
    <xf numFmtId="0" fontId="5" fillId="0" borderId="0" xfId="0" applyFont="1"/>
    <xf numFmtId="0" fontId="10" fillId="0" borderId="0" xfId="0" applyFont="1"/>
    <xf numFmtId="3" fontId="0" fillId="0" borderId="1" xfId="0" applyNumberFormat="1" applyFont="1" applyBorder="1"/>
    <xf numFmtId="3" fontId="0" fillId="0" borderId="0" xfId="0" applyNumberFormat="1" applyFont="1" applyFill="1" applyBorder="1"/>
    <xf numFmtId="3" fontId="6" fillId="0" borderId="1" xfId="0" applyNumberFormat="1" applyFont="1" applyBorder="1"/>
    <xf numFmtId="0" fontId="11" fillId="0" borderId="0" xfId="0" applyFont="1"/>
    <xf numFmtId="0" fontId="0" fillId="0" borderId="5" xfId="0" applyBorder="1"/>
    <xf numFmtId="3" fontId="0" fillId="0" borderId="5" xfId="0" applyNumberFormat="1" applyBorder="1"/>
    <xf numFmtId="0" fontId="10" fillId="0" borderId="5" xfId="0" applyFont="1" applyBorder="1"/>
    <xf numFmtId="0" fontId="1" fillId="0" borderId="5" xfId="0" applyFont="1" applyBorder="1"/>
    <xf numFmtId="0" fontId="0" fillId="0" borderId="0" xfId="0" applyFont="1" applyBorder="1"/>
    <xf numFmtId="0" fontId="12" fillId="0" borderId="0" xfId="0" applyFont="1"/>
    <xf numFmtId="0" fontId="13" fillId="0" borderId="0" xfId="0" applyFont="1"/>
    <xf numFmtId="3" fontId="6" fillId="0" borderId="0" xfId="0" applyNumberFormat="1" applyFont="1" applyBorder="1"/>
    <xf numFmtId="3" fontId="6" fillId="0" borderId="4" xfId="0" applyNumberFormat="1" applyFont="1" applyBorder="1"/>
    <xf numFmtId="3" fontId="1" fillId="0" borderId="0" xfId="0" applyNumberFormat="1" applyFont="1" applyAlignment="1">
      <alignment horizontal="center"/>
    </xf>
    <xf numFmtId="0" fontId="6" fillId="0" borderId="3" xfId="0" applyFont="1" applyFill="1" applyBorder="1"/>
    <xf numFmtId="0" fontId="14" fillId="0" borderId="0" xfId="0" applyFont="1"/>
    <xf numFmtId="0" fontId="0" fillId="0" borderId="0" xfId="0" applyFill="1" applyBorder="1"/>
    <xf numFmtId="0" fontId="6" fillId="0" borderId="0" xfId="0" applyFont="1" applyFill="1" applyBorder="1"/>
    <xf numFmtId="0" fontId="15" fillId="0" borderId="0" xfId="0" applyFont="1"/>
    <xf numFmtId="14" fontId="0" fillId="0" borderId="0" xfId="0" applyNumberFormat="1" applyAlignment="1">
      <alignment horizontal="center"/>
    </xf>
    <xf numFmtId="3" fontId="1" fillId="0" borderId="5" xfId="0" applyNumberFormat="1" applyFont="1" applyBorder="1"/>
    <xf numFmtId="14" fontId="13" fillId="0" borderId="0" xfId="0" applyNumberFormat="1" applyFont="1"/>
    <xf numFmtId="14" fontId="15" fillId="0" borderId="0" xfId="0" applyNumberFormat="1" applyFont="1"/>
    <xf numFmtId="0" fontId="16" fillId="0" borderId="0" xfId="0" applyFont="1" applyFill="1" applyBorder="1"/>
    <xf numFmtId="0" fontId="17" fillId="0" borderId="0" xfId="0" applyFont="1"/>
    <xf numFmtId="3" fontId="5" fillId="0" borderId="1" xfId="0" applyNumberFormat="1" applyFont="1" applyBorder="1"/>
    <xf numFmtId="0" fontId="6" fillId="0" borderId="5" xfId="0" applyFont="1" applyBorder="1"/>
    <xf numFmtId="3" fontId="4" fillId="0" borderId="0" xfId="0" applyNumberFormat="1" applyFont="1" applyBorder="1"/>
    <xf numFmtId="0" fontId="18" fillId="0" borderId="0" xfId="0" applyFont="1"/>
    <xf numFmtId="14" fontId="18" fillId="0" borderId="0" xfId="0" applyNumberFormat="1" applyFont="1"/>
    <xf numFmtId="0" fontId="20" fillId="0" borderId="0" xfId="0" applyFont="1"/>
    <xf numFmtId="14" fontId="19" fillId="0" borderId="0" xfId="0" applyNumberFormat="1" applyFont="1"/>
    <xf numFmtId="14" fontId="14" fillId="0" borderId="0" xfId="0" applyNumberFormat="1" applyFont="1"/>
    <xf numFmtId="3" fontId="5" fillId="0" borderId="0" xfId="0" applyNumberFormat="1" applyFont="1" applyBorder="1"/>
    <xf numFmtId="3" fontId="5" fillId="2" borderId="1" xfId="0" applyNumberFormat="1" applyFont="1" applyFill="1" applyBorder="1"/>
    <xf numFmtId="0" fontId="6" fillId="3" borderId="5" xfId="0" applyFont="1" applyFill="1" applyBorder="1"/>
    <xf numFmtId="0" fontId="1" fillId="3" borderId="5" xfId="0" applyFont="1" applyFill="1" applyBorder="1"/>
    <xf numFmtId="3" fontId="1" fillId="3" borderId="5" xfId="0" applyNumberFormat="1" applyFont="1" applyFill="1" applyBorder="1"/>
    <xf numFmtId="3" fontId="1" fillId="2" borderId="1" xfId="0" applyNumberFormat="1" applyFont="1" applyFill="1" applyBorder="1"/>
    <xf numFmtId="0" fontId="22" fillId="0" borderId="0" xfId="0" applyFont="1"/>
    <xf numFmtId="0" fontId="0" fillId="4" borderId="0" xfId="0" applyFill="1"/>
    <xf numFmtId="0" fontId="1" fillId="4" borderId="0" xfId="0" applyFont="1" applyFill="1" applyBorder="1"/>
    <xf numFmtId="3" fontId="1" fillId="4" borderId="0" xfId="0" applyNumberFormat="1" applyFont="1" applyFill="1" applyBorder="1"/>
    <xf numFmtId="0" fontId="0" fillId="4" borderId="0" xfId="0" applyFont="1" applyFill="1" applyBorder="1"/>
    <xf numFmtId="14" fontId="20" fillId="0" borderId="0" xfId="0" applyNumberFormat="1" applyFont="1"/>
    <xf numFmtId="14" fontId="1" fillId="4" borderId="0" xfId="0" applyNumberFormat="1" applyFont="1" applyFill="1"/>
    <xf numFmtId="0" fontId="0" fillId="4" borderId="0" xfId="0" applyFill="1" applyBorder="1"/>
    <xf numFmtId="3" fontId="0" fillId="4" borderId="0" xfId="0" applyNumberFormat="1" applyFill="1" applyBorder="1"/>
    <xf numFmtId="0" fontId="8" fillId="4" borderId="0" xfId="0" applyFont="1" applyFill="1"/>
    <xf numFmtId="0" fontId="6" fillId="4" borderId="0" xfId="0" applyFont="1" applyFill="1"/>
    <xf numFmtId="0" fontId="13" fillId="5" borderId="0" xfId="0" applyFont="1" applyFill="1"/>
    <xf numFmtId="0" fontId="0" fillId="5" borderId="0" xfId="0" applyFill="1"/>
    <xf numFmtId="0" fontId="0" fillId="5" borderId="0" xfId="0" applyFill="1" applyBorder="1"/>
    <xf numFmtId="0" fontId="11" fillId="5" borderId="0" xfId="0" applyFont="1" applyFill="1"/>
    <xf numFmtId="0" fontId="17" fillId="5" borderId="0" xfId="0" applyFont="1" applyFill="1"/>
    <xf numFmtId="14" fontId="11" fillId="5" borderId="0" xfId="0" applyNumberFormat="1" applyFont="1" applyFill="1"/>
    <xf numFmtId="0" fontId="1" fillId="5" borderId="0" xfId="0" applyFont="1" applyFill="1" applyBorder="1"/>
    <xf numFmtId="14" fontId="13" fillId="5" borderId="0" xfId="0" applyNumberFormat="1" applyFont="1" applyFill="1"/>
    <xf numFmtId="0" fontId="5" fillId="4" borderId="0" xfId="0" applyFont="1" applyFill="1" applyBorder="1"/>
    <xf numFmtId="3" fontId="4" fillId="4" borderId="0" xfId="0" applyNumberFormat="1" applyFont="1" applyFill="1"/>
    <xf numFmtId="0" fontId="4" fillId="4" borderId="0" xfId="0" applyFont="1" applyFill="1"/>
    <xf numFmtId="3" fontId="17" fillId="0" borderId="0" xfId="0" applyNumberFormat="1" applyFont="1"/>
    <xf numFmtId="3" fontId="17" fillId="0" borderId="0" xfId="0" applyNumberFormat="1" applyFont="1" applyBorder="1"/>
    <xf numFmtId="0" fontId="1" fillId="4" borderId="0" xfId="0" applyFont="1" applyFill="1"/>
    <xf numFmtId="3" fontId="0" fillId="4" borderId="0" xfId="0" applyNumberFormat="1" applyFont="1" applyFill="1" applyBorder="1"/>
    <xf numFmtId="3" fontId="17" fillId="4" borderId="0" xfId="0" applyNumberFormat="1" applyFont="1" applyFill="1"/>
    <xf numFmtId="0" fontId="8" fillId="0" borderId="0" xfId="0" applyFont="1" applyFill="1"/>
    <xf numFmtId="0" fontId="5" fillId="0" borderId="0" xfId="0" applyFont="1" applyFill="1"/>
    <xf numFmtId="0" fontId="10" fillId="0" borderId="0" xfId="0" applyFont="1" applyBorder="1"/>
    <xf numFmtId="3" fontId="5" fillId="2" borderId="0" xfId="0" applyNumberFormat="1" applyFont="1" applyFill="1" applyBorder="1"/>
    <xf numFmtId="3" fontId="1" fillId="2" borderId="0" xfId="0" applyNumberFormat="1" applyFont="1" applyFill="1" applyBorder="1"/>
    <xf numFmtId="0" fontId="7" fillId="0" borderId="0" xfId="0" applyFont="1"/>
    <xf numFmtId="14" fontId="1" fillId="0" borderId="0" xfId="0" applyNumberFormat="1" applyFont="1" applyFill="1"/>
    <xf numFmtId="14" fontId="5" fillId="0" borderId="0" xfId="0" applyNumberFormat="1" applyFont="1" applyFill="1"/>
    <xf numFmtId="14" fontId="8" fillId="0" borderId="0" xfId="0" applyNumberFormat="1" applyFont="1" applyFill="1"/>
    <xf numFmtId="14" fontId="4" fillId="0" borderId="0" xfId="0" applyNumberFormat="1" applyFont="1"/>
    <xf numFmtId="3" fontId="1" fillId="0" borderId="0" xfId="0" applyNumberFormat="1" applyFont="1" applyFill="1" applyBorder="1"/>
    <xf numFmtId="0" fontId="24" fillId="5" borderId="0" xfId="0" applyFont="1" applyFill="1"/>
    <xf numFmtId="3" fontId="4" fillId="4" borderId="0" xfId="0" applyNumberFormat="1" applyFont="1" applyFill="1" applyBorder="1"/>
    <xf numFmtId="0" fontId="25" fillId="0" borderId="0" xfId="0" applyFont="1"/>
    <xf numFmtId="3" fontId="5" fillId="4" borderId="0" xfId="0" applyNumberFormat="1" applyFont="1" applyFill="1" applyBorder="1"/>
    <xf numFmtId="0" fontId="17" fillId="4" borderId="0" xfId="0" applyFont="1" applyFill="1"/>
    <xf numFmtId="0" fontId="0" fillId="2" borderId="0" xfId="0" applyFill="1"/>
    <xf numFmtId="0" fontId="0" fillId="0" borderId="0" xfId="0" applyFont="1" applyAlignment="1">
      <alignment horizontal="left"/>
    </xf>
    <xf numFmtId="0" fontId="0" fillId="4" borderId="0" xfId="0" applyFont="1" applyFill="1"/>
    <xf numFmtId="3" fontId="0" fillId="2" borderId="0" xfId="0" applyNumberFormat="1" applyFont="1" applyFill="1" applyBorder="1"/>
    <xf numFmtId="0" fontId="28" fillId="5" borderId="0" xfId="0" applyFont="1" applyFill="1"/>
    <xf numFmtId="0" fontId="7" fillId="4" borderId="0" xfId="0" applyFont="1" applyFill="1" applyBorder="1"/>
    <xf numFmtId="3" fontId="4" fillId="2" borderId="5" xfId="0" applyNumberFormat="1" applyFont="1" applyFill="1" applyBorder="1"/>
    <xf numFmtId="0" fontId="29" fillId="0" borderId="0" xfId="0" applyFont="1"/>
    <xf numFmtId="0" fontId="0" fillId="7" borderId="0" xfId="0" applyFont="1" applyFill="1" applyAlignment="1">
      <alignment horizontal="left"/>
    </xf>
    <xf numFmtId="0" fontId="3" fillId="7" borderId="0" xfId="0" applyFont="1" applyFill="1" applyAlignment="1">
      <alignment horizontal="left"/>
    </xf>
    <xf numFmtId="3" fontId="26" fillId="2" borderId="0" xfId="0" applyNumberFormat="1" applyFont="1" applyFill="1" applyBorder="1"/>
    <xf numFmtId="3" fontId="1" fillId="4" borderId="1" xfId="0" applyNumberFormat="1" applyFont="1" applyFill="1" applyBorder="1"/>
    <xf numFmtId="0" fontId="15" fillId="4" borderId="0" xfId="0" applyFont="1" applyFill="1"/>
    <xf numFmtId="3" fontId="1" fillId="8" borderId="0" xfId="0" applyNumberFormat="1" applyFont="1" applyFill="1" applyBorder="1"/>
    <xf numFmtId="0" fontId="11" fillId="0" borderId="0" xfId="0" applyFont="1" applyFill="1"/>
    <xf numFmtId="0" fontId="24" fillId="4" borderId="0" xfId="0" applyFont="1" applyFill="1"/>
    <xf numFmtId="0" fontId="11" fillId="4" borderId="0" xfId="0" applyFont="1" applyFill="1"/>
    <xf numFmtId="3" fontId="27" fillId="4" borderId="0" xfId="0" applyNumberFormat="1" applyFont="1" applyFill="1" applyBorder="1"/>
    <xf numFmtId="14" fontId="11" fillId="0" borderId="0" xfId="0" applyNumberFormat="1" applyFont="1"/>
    <xf numFmtId="0" fontId="13" fillId="4" borderId="0" xfId="0" applyFont="1" applyFill="1"/>
    <xf numFmtId="3" fontId="4" fillId="2" borderId="0" xfId="0" applyNumberFormat="1" applyFont="1" applyFill="1" applyBorder="1"/>
    <xf numFmtId="3" fontId="5" fillId="2" borderId="5" xfId="0" applyNumberFormat="1" applyFont="1" applyFill="1" applyBorder="1"/>
    <xf numFmtId="3" fontId="27" fillId="2" borderId="5" xfId="0" applyNumberFormat="1" applyFont="1" applyFill="1" applyBorder="1"/>
    <xf numFmtId="0" fontId="31" fillId="0" borderId="0" xfId="0" applyFont="1"/>
    <xf numFmtId="14" fontId="11" fillId="0" borderId="0" xfId="0" applyNumberFormat="1" applyFont="1" applyFill="1"/>
    <xf numFmtId="3" fontId="1" fillId="8" borderId="1" xfId="0" applyNumberFormat="1" applyFont="1" applyFill="1" applyBorder="1"/>
    <xf numFmtId="3" fontId="1" fillId="9" borderId="0" xfId="0" applyNumberFormat="1" applyFont="1" applyFill="1" applyBorder="1"/>
    <xf numFmtId="0" fontId="1" fillId="8" borderId="5" xfId="0" applyFont="1" applyFill="1" applyBorder="1"/>
    <xf numFmtId="3" fontId="5" fillId="8" borderId="0" xfId="0" applyNumberFormat="1" applyFont="1" applyFill="1" applyBorder="1"/>
    <xf numFmtId="3" fontId="4" fillId="8" borderId="0" xfId="0" applyNumberFormat="1" applyFont="1" applyFill="1" applyBorder="1"/>
    <xf numFmtId="3" fontId="0" fillId="6" borderId="0" xfId="0" applyNumberFormat="1" applyFont="1" applyFill="1" applyBorder="1"/>
    <xf numFmtId="3" fontId="1" fillId="10" borderId="1" xfId="0" applyNumberFormat="1" applyFont="1" applyFill="1" applyBorder="1"/>
    <xf numFmtId="3" fontId="1" fillId="6" borderId="1" xfId="0" applyNumberFormat="1" applyFont="1" applyFill="1" applyBorder="1"/>
    <xf numFmtId="3" fontId="5" fillId="10" borderId="1" xfId="0" applyNumberFormat="1" applyFont="1" applyFill="1" applyBorder="1"/>
    <xf numFmtId="3" fontId="5" fillId="6" borderId="0" xfId="0" applyNumberFormat="1" applyFont="1" applyFill="1" applyBorder="1"/>
    <xf numFmtId="0" fontId="0" fillId="6" borderId="0" xfId="0" applyFill="1"/>
    <xf numFmtId="0" fontId="0" fillId="2" borderId="3" xfId="0" applyFill="1" applyBorder="1"/>
    <xf numFmtId="0" fontId="6" fillId="3" borderId="9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1" fillId="3" borderId="12" xfId="0" applyFont="1" applyFill="1" applyBorder="1"/>
    <xf numFmtId="3" fontId="1" fillId="3" borderId="13" xfId="0" applyNumberFormat="1" applyFont="1" applyFill="1" applyBorder="1"/>
    <xf numFmtId="3" fontId="1" fillId="3" borderId="14" xfId="0" applyNumberFormat="1" applyFont="1" applyFill="1" applyBorder="1"/>
    <xf numFmtId="0" fontId="32" fillId="7" borderId="0" xfId="0" applyFont="1" applyFill="1" applyAlignment="1">
      <alignment horizontal="left"/>
    </xf>
    <xf numFmtId="49" fontId="33" fillId="0" borderId="0" xfId="0" applyNumberFormat="1" applyFont="1"/>
    <xf numFmtId="49" fontId="33" fillId="4" borderId="0" xfId="0" applyNumberFormat="1" applyFont="1" applyFill="1"/>
    <xf numFmtId="14" fontId="34" fillId="0" borderId="0" xfId="0" applyNumberFormat="1" applyFont="1" applyFill="1"/>
    <xf numFmtId="0" fontId="33" fillId="0" borderId="0" xfId="0" applyFont="1"/>
    <xf numFmtId="0" fontId="1" fillId="2" borderId="5" xfId="0" applyFont="1" applyFill="1" applyBorder="1"/>
    <xf numFmtId="3" fontId="1" fillId="2" borderId="5" xfId="0" applyNumberFormat="1" applyFont="1" applyFill="1" applyBorder="1"/>
    <xf numFmtId="0" fontId="35" fillId="0" borderId="0" xfId="0" applyFont="1"/>
    <xf numFmtId="0" fontId="34" fillId="0" borderId="0" xfId="0" applyFont="1"/>
    <xf numFmtId="14" fontId="34" fillId="0" borderId="0" xfId="0" applyNumberFormat="1" applyFont="1"/>
    <xf numFmtId="0" fontId="34" fillId="4" borderId="0" xfId="0" applyFont="1" applyFill="1"/>
    <xf numFmtId="0" fontId="0" fillId="5" borderId="0" xfId="0" applyFont="1" applyFill="1" applyBorder="1"/>
    <xf numFmtId="14" fontId="0" fillId="0" borderId="0" xfId="0" applyNumberFormat="1" applyFont="1" applyFill="1"/>
    <xf numFmtId="0" fontId="33" fillId="4" borderId="0" xfId="0" applyFont="1" applyFill="1"/>
    <xf numFmtId="0" fontId="37" fillId="0" borderId="0" xfId="0" applyFont="1"/>
    <xf numFmtId="0" fontId="8" fillId="0" borderId="0" xfId="0" applyFont="1"/>
    <xf numFmtId="0" fontId="4" fillId="4" borderId="0" xfId="0" applyFont="1" applyFill="1" applyBorder="1"/>
    <xf numFmtId="3" fontId="7" fillId="4" borderId="0" xfId="0" applyNumberFormat="1" applyFont="1" applyFill="1" applyBorder="1"/>
    <xf numFmtId="0" fontId="6" fillId="3" borderId="15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1" fillId="3" borderId="3" xfId="0" applyFont="1" applyFill="1" applyBorder="1"/>
    <xf numFmtId="3" fontId="1" fillId="3" borderId="7" xfId="0" applyNumberFormat="1" applyFont="1" applyFill="1" applyBorder="1"/>
    <xf numFmtId="0" fontId="6" fillId="3" borderId="6" xfId="0" applyFont="1" applyFill="1" applyBorder="1"/>
    <xf numFmtId="0" fontId="1" fillId="3" borderId="6" xfId="0" applyFont="1" applyFill="1" applyBorder="1"/>
    <xf numFmtId="0" fontId="1" fillId="2" borderId="3" xfId="0" applyFont="1" applyFill="1" applyBorder="1"/>
    <xf numFmtId="3" fontId="1" fillId="2" borderId="7" xfId="0" applyNumberFormat="1" applyFont="1" applyFill="1" applyBorder="1"/>
    <xf numFmtId="3" fontId="1" fillId="2" borderId="8" xfId="0" applyNumberFormat="1" applyFont="1" applyFill="1" applyBorder="1"/>
    <xf numFmtId="0" fontId="38" fillId="4" borderId="0" xfId="0" applyFont="1" applyFill="1" applyBorder="1"/>
    <xf numFmtId="0" fontId="3" fillId="4" borderId="0" xfId="0" applyFont="1" applyFill="1" applyBorder="1"/>
    <xf numFmtId="0" fontId="10" fillId="4" borderId="0" xfId="0" applyFont="1" applyFill="1" applyBorder="1"/>
    <xf numFmtId="0" fontId="21" fillId="4" borderId="0" xfId="0" applyFont="1" applyFill="1" applyBorder="1"/>
    <xf numFmtId="0" fontId="34" fillId="4" borderId="0" xfId="0" applyFont="1" applyFill="1" applyBorder="1"/>
    <xf numFmtId="3" fontId="5" fillId="11" borderId="0" xfId="0" applyNumberFormat="1" applyFont="1" applyFill="1" applyBorder="1"/>
    <xf numFmtId="3" fontId="4" fillId="11" borderId="0" xfId="0" applyNumberFormat="1" applyFont="1" applyFill="1" applyBorder="1"/>
    <xf numFmtId="0" fontId="24" fillId="0" borderId="0" xfId="0" applyFont="1"/>
    <xf numFmtId="0" fontId="39" fillId="4" borderId="0" xfId="0" applyFont="1" applyFill="1"/>
    <xf numFmtId="14" fontId="13" fillId="4" borderId="0" xfId="0" applyNumberFormat="1" applyFont="1" applyFill="1"/>
    <xf numFmtId="3" fontId="0" fillId="11" borderId="0" xfId="0" applyNumberFormat="1" applyFont="1" applyFill="1" applyBorder="1"/>
    <xf numFmtId="14" fontId="13" fillId="0" borderId="0" xfId="0" applyNumberFormat="1" applyFont="1" applyFill="1"/>
    <xf numFmtId="14" fontId="4" fillId="0" borderId="0" xfId="0" applyNumberFormat="1" applyFont="1" applyFill="1"/>
    <xf numFmtId="3" fontId="5" fillId="9" borderId="0" xfId="0" applyNumberFormat="1" applyFont="1" applyFill="1" applyBorder="1"/>
    <xf numFmtId="3" fontId="1" fillId="11" borderId="1" xfId="0" applyNumberFormat="1" applyFont="1" applyFill="1" applyBorder="1"/>
    <xf numFmtId="0" fontId="1" fillId="9" borderId="3" xfId="0" applyFont="1" applyFill="1" applyBorder="1"/>
    <xf numFmtId="0" fontId="6" fillId="3" borderId="18" xfId="0" applyFont="1" applyFill="1" applyBorder="1"/>
    <xf numFmtId="0" fontId="1" fillId="2" borderId="19" xfId="0" applyFont="1" applyFill="1" applyBorder="1"/>
    <xf numFmtId="0" fontId="1" fillId="3" borderId="20" xfId="0" applyFont="1" applyFill="1" applyBorder="1"/>
    <xf numFmtId="3" fontId="1" fillId="2" borderId="21" xfId="0" applyNumberFormat="1" applyFont="1" applyFill="1" applyBorder="1"/>
    <xf numFmtId="3" fontId="1" fillId="9" borderId="1" xfId="0" applyNumberFormat="1" applyFont="1" applyFill="1" applyBorder="1"/>
    <xf numFmtId="0" fontId="1" fillId="3" borderId="22" xfId="0" applyFont="1" applyFill="1" applyBorder="1"/>
    <xf numFmtId="3" fontId="1" fillId="2" borderId="23" xfId="0" applyNumberFormat="1" applyFont="1" applyFill="1" applyBorder="1"/>
    <xf numFmtId="0" fontId="28" fillId="0" borderId="0" xfId="0" applyFont="1"/>
    <xf numFmtId="0" fontId="28" fillId="4" borderId="0" xfId="0" applyFont="1" applyFill="1" applyBorder="1"/>
    <xf numFmtId="0" fontId="35" fillId="4" borderId="0" xfId="0" applyFont="1" applyFill="1"/>
    <xf numFmtId="0" fontId="1" fillId="9" borderId="24" xfId="0" applyFont="1" applyFill="1" applyBorder="1"/>
    <xf numFmtId="0" fontId="1" fillId="2" borderId="25" xfId="0" applyFont="1" applyFill="1" applyBorder="1"/>
    <xf numFmtId="3" fontId="1" fillId="2" borderId="26" xfId="0" applyNumberFormat="1" applyFont="1" applyFill="1" applyBorder="1"/>
    <xf numFmtId="3" fontId="1" fillId="2" borderId="27" xfId="0" applyNumberFormat="1" applyFont="1" applyFill="1" applyBorder="1"/>
    <xf numFmtId="0" fontId="1" fillId="4" borderId="5" xfId="0" applyFont="1" applyFill="1" applyBorder="1"/>
    <xf numFmtId="3" fontId="1" fillId="4" borderId="5" xfId="0" applyNumberFormat="1" applyFont="1" applyFill="1" applyBorder="1"/>
    <xf numFmtId="0" fontId="9" fillId="4" borderId="0" xfId="0" applyFont="1" applyFill="1" applyBorder="1"/>
    <xf numFmtId="0" fontId="1" fillId="11" borderId="5" xfId="0" applyFont="1" applyFill="1" applyBorder="1"/>
    <xf numFmtId="3" fontId="1" fillId="11" borderId="5" xfId="0" applyNumberFormat="1" applyFont="1" applyFill="1" applyBorder="1"/>
    <xf numFmtId="0" fontId="36" fillId="4" borderId="0" xfId="0" applyFont="1" applyFill="1"/>
    <xf numFmtId="0" fontId="6" fillId="2" borderId="15" xfId="0" applyFont="1" applyFill="1" applyBorder="1"/>
    <xf numFmtId="3" fontId="1" fillId="2" borderId="16" xfId="0" applyNumberFormat="1" applyFont="1" applyFill="1" applyBorder="1"/>
    <xf numFmtId="3" fontId="5" fillId="2" borderId="17" xfId="0" applyNumberFormat="1" applyFont="1" applyFill="1" applyBorder="1"/>
    <xf numFmtId="14" fontId="40" fillId="0" borderId="0" xfId="0" applyNumberFormat="1" applyFont="1" applyFill="1"/>
    <xf numFmtId="0" fontId="41" fillId="4" borderId="0" xfId="0" applyFont="1" applyFill="1"/>
    <xf numFmtId="0" fontId="42" fillId="0" borderId="0" xfId="0" applyFont="1"/>
    <xf numFmtId="0" fontId="43" fillId="4" borderId="0" xfId="0" applyFont="1" applyFill="1"/>
    <xf numFmtId="0" fontId="44" fillId="0" borderId="0" xfId="0" applyFont="1"/>
    <xf numFmtId="3" fontId="1" fillId="2" borderId="6" xfId="0" applyNumberFormat="1" applyFont="1" applyFill="1" applyBorder="1"/>
    <xf numFmtId="0" fontId="1" fillId="2" borderId="6" xfId="0" applyFont="1" applyFill="1" applyBorder="1"/>
    <xf numFmtId="3" fontId="1" fillId="2" borderId="2" xfId="0" applyNumberFormat="1" applyFont="1" applyFill="1" applyBorder="1"/>
    <xf numFmtId="3" fontId="1" fillId="2" borderId="4" xfId="0" applyNumberFormat="1" applyFont="1" applyFill="1" applyBorder="1"/>
    <xf numFmtId="0" fontId="45" fillId="0" borderId="0" xfId="0" applyFont="1"/>
    <xf numFmtId="3" fontId="46" fillId="4" borderId="0" xfId="0" applyNumberFormat="1" applyFont="1" applyFill="1" applyBorder="1"/>
    <xf numFmtId="3" fontId="46" fillId="0" borderId="0" xfId="0" applyNumberFormat="1" applyFont="1" applyBorder="1"/>
    <xf numFmtId="3" fontId="31" fillId="12" borderId="0" xfId="0" applyNumberFormat="1" applyFont="1" applyFill="1" applyBorder="1"/>
    <xf numFmtId="3" fontId="7" fillId="13" borderId="0" xfId="0" applyNumberFormat="1" applyFont="1" applyFill="1" applyBorder="1"/>
    <xf numFmtId="3" fontId="0" fillId="8" borderId="0" xfId="0" applyNumberFormat="1" applyFont="1" applyFill="1" applyBorder="1"/>
    <xf numFmtId="3" fontId="0" fillId="2" borderId="0" xfId="0" applyNumberFormat="1" applyFill="1" applyBorder="1"/>
    <xf numFmtId="0" fontId="5" fillId="15" borderId="0" xfId="0" applyFont="1" applyFill="1"/>
    <xf numFmtId="0" fontId="46" fillId="15" borderId="0" xfId="0" applyFont="1" applyFill="1"/>
    <xf numFmtId="0" fontId="0" fillId="15" borderId="0" xfId="0" applyFill="1" applyBorder="1"/>
    <xf numFmtId="14" fontId="11" fillId="4" borderId="0" xfId="0" applyNumberFormat="1" applyFont="1" applyFill="1"/>
    <xf numFmtId="3" fontId="0" fillId="14" borderId="0" xfId="0" applyNumberFormat="1" applyFont="1" applyFill="1" applyBorder="1"/>
    <xf numFmtId="3" fontId="0" fillId="8" borderId="5" xfId="0" applyNumberFormat="1" applyFont="1" applyFill="1" applyBorder="1"/>
    <xf numFmtId="0" fontId="11" fillId="4" borderId="0" xfId="0" applyFont="1" applyFill="1" applyBorder="1"/>
    <xf numFmtId="3" fontId="5" fillId="3" borderId="8" xfId="0" applyNumberFormat="1" applyFont="1" applyFill="1" applyBorder="1"/>
    <xf numFmtId="3" fontId="1" fillId="16" borderId="0" xfId="0" applyNumberFormat="1" applyFont="1" applyFill="1" applyBorder="1"/>
    <xf numFmtId="3" fontId="1" fillId="17" borderId="0" xfId="0" applyNumberFormat="1" applyFont="1" applyFill="1" applyBorder="1"/>
    <xf numFmtId="3" fontId="0" fillId="16" borderId="0" xfId="0" applyNumberFormat="1" applyFont="1" applyFill="1" applyBorder="1"/>
    <xf numFmtId="14" fontId="33" fillId="0" borderId="0" xfId="0" applyNumberFormat="1" applyFont="1" applyFill="1"/>
    <xf numFmtId="3" fontId="5" fillId="4" borderId="5" xfId="0" applyNumberFormat="1" applyFont="1" applyFill="1" applyBorder="1"/>
    <xf numFmtId="49" fontId="16" fillId="0" borderId="0" xfId="0" applyNumberFormat="1" applyFont="1"/>
    <xf numFmtId="0" fontId="47" fillId="0" borderId="0" xfId="0" applyFont="1"/>
    <xf numFmtId="14" fontId="25" fillId="0" borderId="0" xfId="0" applyNumberFormat="1" applyFont="1"/>
    <xf numFmtId="0" fontId="48" fillId="4" borderId="0" xfId="0" applyFont="1" applyFill="1"/>
    <xf numFmtId="0" fontId="49" fillId="0" borderId="0" xfId="0" applyFont="1"/>
    <xf numFmtId="49" fontId="0" fillId="4" borderId="0" xfId="0" applyNumberFormat="1" applyFont="1" applyFill="1"/>
    <xf numFmtId="0" fontId="0" fillId="4" borderId="0" xfId="0" applyFont="1" applyFill="1" applyAlignment="1">
      <alignment horizontal="left"/>
    </xf>
    <xf numFmtId="0" fontId="1" fillId="2" borderId="0" xfId="0" applyFont="1" applyFill="1" applyBorder="1"/>
    <xf numFmtId="3" fontId="0" fillId="4" borderId="0" xfId="0" applyNumberFormat="1" applyFill="1"/>
    <xf numFmtId="3" fontId="0" fillId="4" borderId="5" xfId="0" applyNumberFormat="1" applyFill="1" applyBorder="1"/>
    <xf numFmtId="3" fontId="1" fillId="9" borderId="3" xfId="0" applyNumberFormat="1" applyFont="1" applyFill="1" applyBorder="1" applyAlignment="1"/>
    <xf numFmtId="0" fontId="0" fillId="0" borderId="4" xfId="0" applyBorder="1" applyAlignment="1"/>
    <xf numFmtId="0" fontId="6" fillId="3" borderId="28" xfId="0" applyFont="1" applyFill="1" applyBorder="1"/>
    <xf numFmtId="0" fontId="1" fillId="3" borderId="29" xfId="0" applyFont="1" applyFill="1" applyBorder="1"/>
    <xf numFmtId="0" fontId="1" fillId="3" borderId="30" xfId="0" applyFont="1" applyFill="1" applyBorder="1"/>
    <xf numFmtId="3" fontId="17" fillId="4" borderId="0" xfId="0" applyNumberFormat="1" applyFont="1" applyFill="1" applyBorder="1"/>
    <xf numFmtId="3" fontId="1" fillId="4" borderId="0" xfId="0" applyNumberFormat="1" applyFont="1" applyFill="1" applyBorder="1" applyAlignment="1"/>
    <xf numFmtId="0" fontId="0" fillId="4" borderId="0" xfId="0" applyFill="1" applyBorder="1" applyAlignment="1"/>
    <xf numFmtId="3" fontId="1" fillId="15" borderId="0" xfId="0" applyNumberFormat="1" applyFont="1" applyFill="1" applyBorder="1"/>
    <xf numFmtId="3" fontId="0" fillId="15" borderId="0" xfId="0" applyNumberFormat="1" applyFill="1" applyBorder="1"/>
    <xf numFmtId="3" fontId="1" fillId="9" borderId="31" xfId="0" applyNumberFormat="1" applyFont="1" applyFill="1" applyBorder="1" applyAlignment="1"/>
    <xf numFmtId="0" fontId="0" fillId="0" borderId="32" xfId="0" applyBorder="1" applyAlignment="1"/>
    <xf numFmtId="0" fontId="0" fillId="0" borderId="33" xfId="0" applyBorder="1" applyAlignment="1"/>
    <xf numFmtId="3" fontId="0" fillId="8" borderId="34" xfId="0" applyNumberFormat="1" applyFill="1" applyBorder="1" applyAlignment="1"/>
    <xf numFmtId="0" fontId="0" fillId="0" borderId="27" xfId="0" applyBorder="1" applyAlignment="1"/>
    <xf numFmtId="0" fontId="0" fillId="0" borderId="35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2"/>
  <sheetViews>
    <sheetView tabSelected="1" topLeftCell="A274" zoomScaleNormal="100" workbookViewId="0">
      <selection activeCell="D287" sqref="D287"/>
    </sheetView>
  </sheetViews>
  <sheetFormatPr defaultRowHeight="15" x14ac:dyDescent="0.25"/>
  <cols>
    <col min="1" max="1" width="14.140625" customWidth="1"/>
    <col min="2" max="2" width="31.85546875" customWidth="1"/>
    <col min="3" max="3" width="57.5703125" customWidth="1"/>
    <col min="4" max="4" width="13.5703125" customWidth="1"/>
    <col min="5" max="5" width="14.42578125" bestFit="1" customWidth="1"/>
    <col min="6" max="6" width="13.28515625" customWidth="1"/>
    <col min="7" max="7" width="6.85546875" customWidth="1"/>
  </cols>
  <sheetData>
    <row r="1" spans="1:6" ht="24.75" x14ac:dyDescent="0.4">
      <c r="A1" s="156" t="s">
        <v>680</v>
      </c>
      <c r="B1" s="121"/>
      <c r="C1" s="122"/>
      <c r="D1" s="121"/>
      <c r="E1" s="121"/>
      <c r="F1" s="258"/>
    </row>
    <row r="2" spans="1:6" ht="15.75" customHeight="1" x14ac:dyDescent="0.35">
      <c r="A2" s="70"/>
      <c r="B2" s="120"/>
      <c r="C2" s="16"/>
    </row>
    <row r="3" spans="1:6" ht="15.75" customHeight="1" x14ac:dyDescent="0.3">
      <c r="A3" s="84" t="s">
        <v>239</v>
      </c>
      <c r="B3" s="85"/>
      <c r="C3" s="16"/>
    </row>
    <row r="4" spans="1:6" ht="15" customHeight="1" x14ac:dyDescent="0.3">
      <c r="A4" s="184"/>
      <c r="B4" s="77"/>
      <c r="C4" s="185"/>
      <c r="D4" s="77"/>
    </row>
    <row r="5" spans="1:6" ht="15" customHeight="1" x14ac:dyDescent="0.3">
      <c r="A5" s="245" t="s">
        <v>397</v>
      </c>
      <c r="B5" s="77"/>
      <c r="C5" s="186"/>
      <c r="D5" s="95"/>
      <c r="E5" s="115" t="s">
        <v>682</v>
      </c>
      <c r="F5" s="71"/>
    </row>
    <row r="6" spans="1:6" ht="15" customHeight="1" x14ac:dyDescent="0.25">
      <c r="A6" s="188" t="s">
        <v>398</v>
      </c>
      <c r="B6" s="172" t="s">
        <v>399</v>
      </c>
      <c r="C6" s="186" t="s">
        <v>400</v>
      </c>
      <c r="D6" s="101">
        <v>975532</v>
      </c>
      <c r="E6" s="36">
        <v>806225</v>
      </c>
    </row>
    <row r="7" spans="1:6" ht="15" customHeight="1" x14ac:dyDescent="0.25">
      <c r="A7" s="187"/>
      <c r="B7" s="187"/>
      <c r="C7" s="74" t="s">
        <v>401</v>
      </c>
      <c r="D7" s="73"/>
      <c r="E7" s="3"/>
    </row>
    <row r="8" spans="1:6" ht="15" customHeight="1" x14ac:dyDescent="0.25">
      <c r="A8" s="118"/>
      <c r="B8" s="187"/>
      <c r="C8" s="186"/>
      <c r="D8" s="77"/>
      <c r="E8" s="260"/>
      <c r="F8" s="71"/>
    </row>
    <row r="9" spans="1:6" ht="15" customHeight="1" x14ac:dyDescent="0.25">
      <c r="A9" s="188" t="s">
        <v>402</v>
      </c>
      <c r="B9" s="172" t="s">
        <v>399</v>
      </c>
      <c r="C9" s="186" t="s">
        <v>500</v>
      </c>
      <c r="D9" s="101">
        <v>24156</v>
      </c>
      <c r="E9" s="36">
        <v>19964</v>
      </c>
    </row>
    <row r="10" spans="1:6" ht="15" customHeight="1" x14ac:dyDescent="0.25">
      <c r="A10" s="118"/>
      <c r="B10" s="172"/>
      <c r="C10" s="74" t="s">
        <v>403</v>
      </c>
      <c r="D10" s="72"/>
      <c r="E10" s="260"/>
    </row>
    <row r="11" spans="1:6" ht="15" customHeight="1" x14ac:dyDescent="0.3">
      <c r="A11" s="245" t="s">
        <v>586</v>
      </c>
      <c r="B11" s="172"/>
      <c r="C11" s="74"/>
      <c r="D11" s="72"/>
      <c r="E11" s="260"/>
    </row>
    <row r="12" spans="1:6" ht="15" customHeight="1" x14ac:dyDescent="0.25">
      <c r="A12" s="188" t="s">
        <v>681</v>
      </c>
      <c r="B12" s="172" t="s">
        <v>587</v>
      </c>
      <c r="C12" s="74" t="s">
        <v>608</v>
      </c>
      <c r="D12" s="259">
        <v>35695</v>
      </c>
      <c r="E12" s="261">
        <v>35695</v>
      </c>
    </row>
    <row r="13" spans="1:6" ht="15" customHeight="1" x14ac:dyDescent="0.25">
      <c r="A13" s="118"/>
      <c r="B13" s="172"/>
      <c r="C13" s="74"/>
      <c r="D13" s="72"/>
      <c r="E13" s="260"/>
    </row>
    <row r="14" spans="1:6" ht="15" customHeight="1" x14ac:dyDescent="0.3">
      <c r="A14" s="245" t="s">
        <v>636</v>
      </c>
      <c r="B14" s="172"/>
      <c r="C14" s="172"/>
      <c r="D14" s="73"/>
    </row>
    <row r="15" spans="1:6" ht="15" customHeight="1" x14ac:dyDescent="0.25">
      <c r="A15" s="188" t="s">
        <v>607</v>
      </c>
      <c r="B15" s="172" t="s">
        <v>600</v>
      </c>
      <c r="C15" s="172" t="s">
        <v>601</v>
      </c>
      <c r="D15" s="101">
        <v>71741</v>
      </c>
      <c r="E15" s="36">
        <v>59290</v>
      </c>
    </row>
    <row r="16" spans="1:6" ht="15" customHeight="1" x14ac:dyDescent="0.25">
      <c r="A16" s="89" t="s">
        <v>501</v>
      </c>
      <c r="B16" s="172"/>
      <c r="C16" s="172"/>
      <c r="D16" s="73"/>
    </row>
    <row r="17" spans="1:7" ht="15" customHeight="1" x14ac:dyDescent="0.35">
      <c r="A17" s="6"/>
      <c r="C17" s="66" t="s">
        <v>404</v>
      </c>
      <c r="D17" s="67" t="s">
        <v>59</v>
      </c>
      <c r="E17" s="67" t="s">
        <v>43</v>
      </c>
      <c r="F17" s="67" t="s">
        <v>60</v>
      </c>
    </row>
    <row r="18" spans="1:7" ht="15" customHeight="1" thickBot="1" x14ac:dyDescent="0.3">
      <c r="C18" s="229" t="s">
        <v>405</v>
      </c>
      <c r="D18" s="228">
        <v>1500000</v>
      </c>
      <c r="E18" s="228">
        <f>D6+D9+D12+D15</f>
        <v>1107124</v>
      </c>
      <c r="F18" s="228">
        <f>D18-E18</f>
        <v>392876</v>
      </c>
    </row>
    <row r="19" spans="1:7" ht="15" customHeight="1" thickBot="1" x14ac:dyDescent="0.3">
      <c r="C19" s="181" t="s">
        <v>683</v>
      </c>
      <c r="D19" s="230"/>
      <c r="E19" s="69">
        <f>E6+E10+E9+E12+E15</f>
        <v>921174</v>
      </c>
      <c r="F19" s="231">
        <f>D18-E19</f>
        <v>578826</v>
      </c>
    </row>
    <row r="20" spans="1:7" ht="15" customHeight="1" x14ac:dyDescent="0.25">
      <c r="B20" s="71"/>
      <c r="C20" s="72"/>
      <c r="D20" s="73"/>
      <c r="E20" s="73"/>
      <c r="F20" s="111"/>
    </row>
    <row r="21" spans="1:7" ht="15" customHeight="1" x14ac:dyDescent="0.3">
      <c r="A21" s="81" t="s">
        <v>218</v>
      </c>
      <c r="B21" s="82"/>
      <c r="C21" s="83"/>
      <c r="D21" s="15"/>
      <c r="E21" s="15"/>
      <c r="F21" s="15"/>
    </row>
    <row r="22" spans="1:7" ht="15" customHeight="1" x14ac:dyDescent="0.3">
      <c r="A22" s="132"/>
      <c r="B22" s="71"/>
      <c r="C22" s="77"/>
      <c r="D22" s="15"/>
      <c r="E22" s="15"/>
      <c r="F22" s="15"/>
    </row>
    <row r="23" spans="1:7" ht="15" customHeight="1" x14ac:dyDescent="0.3">
      <c r="A23" s="132" t="s">
        <v>407</v>
      </c>
      <c r="B23" s="71"/>
      <c r="C23" s="77"/>
      <c r="D23" s="15"/>
      <c r="E23" s="15"/>
      <c r="F23" s="15"/>
    </row>
    <row r="24" spans="1:7" ht="15" customHeight="1" x14ac:dyDescent="0.3">
      <c r="A24" s="191" t="s">
        <v>408</v>
      </c>
      <c r="B24" s="11"/>
      <c r="C24" s="11"/>
      <c r="D24" s="58"/>
      <c r="E24" s="11"/>
      <c r="G24" s="14"/>
    </row>
    <row r="25" spans="1:7" ht="15" customHeight="1" x14ac:dyDescent="0.3">
      <c r="A25" s="191" t="s">
        <v>416</v>
      </c>
      <c r="B25" s="11"/>
      <c r="C25" s="11"/>
      <c r="D25" s="58"/>
      <c r="E25" s="11"/>
      <c r="G25" s="14"/>
    </row>
    <row r="26" spans="1:7" ht="15" customHeight="1" x14ac:dyDescent="0.3">
      <c r="A26" s="192" t="s">
        <v>387</v>
      </c>
      <c r="B26" s="71"/>
      <c r="C26" s="1"/>
      <c r="D26" s="58"/>
      <c r="E26" s="11"/>
      <c r="G26" s="14"/>
    </row>
    <row r="27" spans="1:7" ht="15" customHeight="1" x14ac:dyDescent="0.3">
      <c r="A27" s="192"/>
      <c r="B27" s="71"/>
      <c r="C27" s="1"/>
      <c r="D27" s="58"/>
      <c r="E27" s="11"/>
      <c r="G27" s="14"/>
    </row>
    <row r="28" spans="1:7" ht="15" customHeight="1" x14ac:dyDescent="0.3">
      <c r="A28" s="34" t="s">
        <v>417</v>
      </c>
      <c r="B28" s="11"/>
      <c r="C28" s="11"/>
      <c r="D28" s="58"/>
      <c r="E28" s="11"/>
      <c r="G28" s="14"/>
    </row>
    <row r="29" spans="1:7" ht="15" customHeight="1" x14ac:dyDescent="0.25">
      <c r="A29" s="11" t="s">
        <v>418</v>
      </c>
      <c r="B29" s="11" t="s">
        <v>9</v>
      </c>
      <c r="C29" s="11" t="s">
        <v>451</v>
      </c>
      <c r="D29" s="100">
        <v>39930</v>
      </c>
      <c r="E29" s="11"/>
      <c r="G29" s="14"/>
    </row>
    <row r="30" spans="1:7" ht="15" customHeight="1" x14ac:dyDescent="0.25">
      <c r="A30" s="11"/>
      <c r="B30" s="11"/>
      <c r="C30" s="11"/>
      <c r="D30" s="111"/>
      <c r="E30" s="11"/>
      <c r="G30" s="14"/>
    </row>
    <row r="31" spans="1:7" ht="15" customHeight="1" x14ac:dyDescent="0.25">
      <c r="A31" s="11"/>
      <c r="B31" s="11"/>
      <c r="C31" s="11"/>
      <c r="D31" s="111"/>
      <c r="E31" s="11"/>
      <c r="G31" s="14"/>
    </row>
    <row r="32" spans="1:7" ht="15" customHeight="1" x14ac:dyDescent="0.25">
      <c r="A32" s="11"/>
      <c r="B32" s="11"/>
      <c r="C32" s="11"/>
      <c r="D32" s="111"/>
      <c r="E32" s="11"/>
      <c r="G32" s="14"/>
    </row>
    <row r="33" spans="1:7" ht="15" customHeight="1" x14ac:dyDescent="0.3">
      <c r="A33" s="16" t="s">
        <v>303</v>
      </c>
      <c r="B33" s="11"/>
      <c r="C33" s="11"/>
      <c r="D33" s="109"/>
      <c r="E33" s="115"/>
      <c r="G33" s="14"/>
    </row>
    <row r="34" spans="1:7" ht="15" customHeight="1" x14ac:dyDescent="0.25">
      <c r="A34" s="11"/>
      <c r="B34" s="11" t="s">
        <v>295</v>
      </c>
      <c r="C34" s="11" t="s">
        <v>409</v>
      </c>
      <c r="D34" s="190">
        <v>20000</v>
      </c>
      <c r="E34" s="115" t="s">
        <v>406</v>
      </c>
      <c r="F34" s="71"/>
      <c r="G34" s="14"/>
    </row>
    <row r="35" spans="1:7" ht="15" customHeight="1" x14ac:dyDescent="0.25">
      <c r="A35" s="11" t="s">
        <v>415</v>
      </c>
      <c r="B35" s="11" t="s">
        <v>9</v>
      </c>
      <c r="C35" s="11" t="s">
        <v>361</v>
      </c>
      <c r="D35" s="100">
        <v>14278</v>
      </c>
      <c r="E35" s="115"/>
      <c r="F35" s="71"/>
      <c r="G35" s="14"/>
    </row>
    <row r="36" spans="1:7" ht="15" customHeight="1" x14ac:dyDescent="0.25">
      <c r="A36" s="11" t="s">
        <v>422</v>
      </c>
      <c r="B36" s="11" t="s">
        <v>9</v>
      </c>
      <c r="C36" s="11" t="s">
        <v>245</v>
      </c>
      <c r="D36" s="100">
        <v>6050</v>
      </c>
      <c r="E36" s="115"/>
      <c r="F36" s="71"/>
      <c r="G36" s="14"/>
    </row>
    <row r="37" spans="1:7" ht="15" customHeight="1" x14ac:dyDescent="0.25">
      <c r="A37" s="11" t="s">
        <v>445</v>
      </c>
      <c r="B37" s="11" t="s">
        <v>9</v>
      </c>
      <c r="C37" s="11" t="s">
        <v>446</v>
      </c>
      <c r="D37" s="197">
        <v>11800</v>
      </c>
      <c r="E37" s="115" t="s">
        <v>628</v>
      </c>
      <c r="F37" s="71"/>
      <c r="G37" s="14"/>
    </row>
    <row r="38" spans="1:7" ht="15" customHeight="1" x14ac:dyDescent="0.25">
      <c r="A38" s="11"/>
      <c r="B38" s="11"/>
      <c r="C38" s="11"/>
      <c r="D38" s="111"/>
      <c r="E38" s="115"/>
      <c r="F38" s="71"/>
      <c r="G38" s="14"/>
    </row>
    <row r="39" spans="1:7" ht="15" customHeight="1" x14ac:dyDescent="0.3">
      <c r="A39" s="16" t="s">
        <v>410</v>
      </c>
      <c r="B39" s="1"/>
      <c r="D39" s="58"/>
      <c r="G39" s="14"/>
    </row>
    <row r="40" spans="1:7" ht="15" customHeight="1" x14ac:dyDescent="0.25">
      <c r="A40" s="157" t="s">
        <v>419</v>
      </c>
      <c r="B40" s="11" t="s">
        <v>9</v>
      </c>
      <c r="C40" t="s">
        <v>11</v>
      </c>
      <c r="D40" s="100">
        <v>19360</v>
      </c>
      <c r="G40" s="14"/>
    </row>
    <row r="41" spans="1:7" ht="15" customHeight="1" x14ac:dyDescent="0.25">
      <c r="A41" s="157" t="s">
        <v>425</v>
      </c>
      <c r="B41" s="11" t="s">
        <v>423</v>
      </c>
      <c r="C41" t="s">
        <v>424</v>
      </c>
      <c r="D41" s="100">
        <v>500</v>
      </c>
      <c r="G41" s="14"/>
    </row>
    <row r="42" spans="1:7" ht="15" customHeight="1" x14ac:dyDescent="0.25">
      <c r="A42" s="157" t="s">
        <v>541</v>
      </c>
      <c r="B42" s="11" t="s">
        <v>108</v>
      </c>
      <c r="C42" t="s">
        <v>542</v>
      </c>
      <c r="D42" s="100">
        <v>303</v>
      </c>
      <c r="G42" s="14"/>
    </row>
    <row r="43" spans="1:7" ht="15" customHeight="1" x14ac:dyDescent="0.25">
      <c r="A43" s="157" t="s">
        <v>623</v>
      </c>
      <c r="B43" s="11" t="s">
        <v>624</v>
      </c>
      <c r="C43" t="s">
        <v>539</v>
      </c>
      <c r="D43" s="133">
        <v>64130</v>
      </c>
      <c r="G43" s="14"/>
    </row>
    <row r="44" spans="1:7" ht="15" customHeight="1" x14ac:dyDescent="0.25">
      <c r="A44" s="157" t="s">
        <v>540</v>
      </c>
      <c r="B44" s="11" t="s">
        <v>543</v>
      </c>
      <c r="C44" t="s">
        <v>625</v>
      </c>
      <c r="D44" s="133">
        <v>2416480</v>
      </c>
      <c r="E44" s="55" t="s">
        <v>626</v>
      </c>
      <c r="G44" s="14"/>
    </row>
    <row r="45" spans="1:7" ht="15" customHeight="1" x14ac:dyDescent="0.25">
      <c r="A45" s="252" t="s">
        <v>627</v>
      </c>
      <c r="B45" s="11"/>
      <c r="D45" s="109"/>
      <c r="E45" s="55"/>
      <c r="G45" s="14"/>
    </row>
    <row r="46" spans="1:7" ht="15" customHeight="1" x14ac:dyDescent="0.25">
      <c r="A46" s="158"/>
      <c r="D46" s="111"/>
      <c r="E46" s="71"/>
    </row>
    <row r="47" spans="1:7" ht="15" customHeight="1" x14ac:dyDescent="0.3">
      <c r="A47" s="34" t="s">
        <v>362</v>
      </c>
      <c r="D47" s="111"/>
    </row>
    <row r="48" spans="1:7" ht="15" customHeight="1" x14ac:dyDescent="0.25">
      <c r="A48" s="160" t="s">
        <v>363</v>
      </c>
      <c r="B48" t="s">
        <v>219</v>
      </c>
      <c r="C48" t="s">
        <v>390</v>
      </c>
      <c r="D48" s="189">
        <v>630410</v>
      </c>
      <c r="E48" t="s">
        <v>411</v>
      </c>
    </row>
    <row r="49" spans="1:5" ht="15" customHeight="1" x14ac:dyDescent="0.25">
      <c r="A49" s="169" t="s">
        <v>622</v>
      </c>
      <c r="B49" s="71" t="s">
        <v>219</v>
      </c>
      <c r="C49" s="71" t="s">
        <v>391</v>
      </c>
      <c r="D49" s="100">
        <f>D50-D48</f>
        <v>83490</v>
      </c>
      <c r="E49" s="71"/>
    </row>
    <row r="50" spans="1:5" ht="15" customHeight="1" x14ac:dyDescent="0.25">
      <c r="A50" s="169"/>
      <c r="B50" s="71"/>
      <c r="C50" s="71"/>
      <c r="D50" s="251">
        <v>713900</v>
      </c>
      <c r="E50" s="71" t="s">
        <v>430</v>
      </c>
    </row>
    <row r="51" spans="1:5" ht="15" customHeight="1" x14ac:dyDescent="0.3">
      <c r="A51" s="129" t="s">
        <v>412</v>
      </c>
      <c r="B51" s="71"/>
      <c r="C51" s="71"/>
      <c r="D51" s="111"/>
      <c r="E51" s="71"/>
    </row>
    <row r="52" spans="1:5" ht="15" customHeight="1" x14ac:dyDescent="0.25">
      <c r="A52" s="169" t="s">
        <v>426</v>
      </c>
      <c r="B52" s="71" t="s">
        <v>9</v>
      </c>
      <c r="C52" s="71" t="s">
        <v>11</v>
      </c>
      <c r="D52" s="100">
        <v>29040</v>
      </c>
      <c r="E52" s="71"/>
    </row>
    <row r="53" spans="1:5" ht="15" customHeight="1" x14ac:dyDescent="0.25">
      <c r="A53" s="169" t="s">
        <v>422</v>
      </c>
      <c r="B53" s="71" t="s">
        <v>9</v>
      </c>
      <c r="C53" s="71" t="s">
        <v>245</v>
      </c>
      <c r="D53" s="100">
        <v>6050</v>
      </c>
      <c r="E53" s="71"/>
    </row>
    <row r="54" spans="1:5" ht="15" customHeight="1" x14ac:dyDescent="0.25">
      <c r="A54" s="169" t="s">
        <v>420</v>
      </c>
      <c r="B54" s="71" t="s">
        <v>9</v>
      </c>
      <c r="C54" s="71" t="s">
        <v>421</v>
      </c>
      <c r="D54" s="100">
        <v>5566</v>
      </c>
      <c r="E54" s="71"/>
    </row>
    <row r="55" spans="1:5" ht="15" customHeight="1" x14ac:dyDescent="0.25">
      <c r="C55" s="71" t="s">
        <v>502</v>
      </c>
      <c r="D55" s="173"/>
      <c r="E55" s="115"/>
    </row>
    <row r="56" spans="1:5" ht="15" customHeight="1" thickBot="1" x14ac:dyDescent="0.3">
      <c r="C56" s="71"/>
      <c r="D56" s="111"/>
      <c r="E56" s="115"/>
    </row>
    <row r="57" spans="1:5" ht="15" customHeight="1" thickBot="1" x14ac:dyDescent="0.3">
      <c r="C57" s="149" t="s">
        <v>389</v>
      </c>
      <c r="D57" s="65">
        <f>D54+D53+D52+D49++D44+D43+D42+D41+D40+D36+D35+D29</f>
        <v>2685177</v>
      </c>
      <c r="E57" s="94" t="s">
        <v>427</v>
      </c>
    </row>
    <row r="58" spans="1:5" ht="15" customHeight="1" x14ac:dyDescent="0.25">
      <c r="D58" s="111"/>
      <c r="E58" s="94"/>
    </row>
    <row r="59" spans="1:5" ht="15" customHeight="1" x14ac:dyDescent="0.3">
      <c r="A59" s="88" t="s">
        <v>396</v>
      </c>
      <c r="B59" s="82"/>
      <c r="C59" s="83"/>
      <c r="D59" s="15"/>
      <c r="E59" s="94"/>
    </row>
    <row r="60" spans="1:5" ht="15" customHeight="1" x14ac:dyDescent="0.3">
      <c r="A60" s="193"/>
      <c r="B60" s="71"/>
      <c r="C60" s="77"/>
      <c r="D60" s="15"/>
      <c r="E60" s="94"/>
    </row>
    <row r="61" spans="1:5" ht="15" customHeight="1" x14ac:dyDescent="0.3">
      <c r="A61" s="132" t="s">
        <v>407</v>
      </c>
      <c r="C61" s="14"/>
      <c r="D61" s="15"/>
      <c r="E61" s="94"/>
    </row>
    <row r="62" spans="1:5" ht="15" customHeight="1" x14ac:dyDescent="0.25">
      <c r="A62" s="254" t="s">
        <v>652</v>
      </c>
      <c r="B62" s="11"/>
      <c r="C62" s="39"/>
      <c r="D62" s="10"/>
      <c r="E62" s="94"/>
    </row>
    <row r="63" spans="1:5" ht="15" customHeight="1" x14ac:dyDescent="0.25">
      <c r="A63" s="110" t="s">
        <v>653</v>
      </c>
      <c r="B63" s="11"/>
      <c r="C63" s="39"/>
      <c r="D63" s="111"/>
      <c r="E63" s="94"/>
    </row>
    <row r="64" spans="1:5" ht="15" customHeight="1" x14ac:dyDescent="0.25">
      <c r="A64" s="110" t="s">
        <v>392</v>
      </c>
      <c r="B64" s="11"/>
      <c r="C64" s="39"/>
      <c r="D64" s="111"/>
      <c r="E64" s="94"/>
    </row>
    <row r="65" spans="1:6" ht="15" customHeight="1" x14ac:dyDescent="0.25">
      <c r="A65" s="164"/>
      <c r="B65" t="s">
        <v>393</v>
      </c>
      <c r="C65" s="14" t="s">
        <v>394</v>
      </c>
      <c r="D65" s="190">
        <v>28400</v>
      </c>
      <c r="E65" s="115" t="s">
        <v>411</v>
      </c>
    </row>
    <row r="66" spans="1:6" ht="15" customHeight="1" x14ac:dyDescent="0.25">
      <c r="A66" s="164" t="s">
        <v>442</v>
      </c>
      <c r="B66" t="s">
        <v>9</v>
      </c>
      <c r="C66" s="14" t="s">
        <v>330</v>
      </c>
      <c r="D66" s="197">
        <v>19400</v>
      </c>
      <c r="E66" s="115" t="s">
        <v>547</v>
      </c>
    </row>
    <row r="67" spans="1:6" ht="15" customHeight="1" x14ac:dyDescent="0.25">
      <c r="A67" s="159"/>
      <c r="C67" s="77"/>
      <c r="D67" s="95"/>
      <c r="E67" s="115"/>
    </row>
    <row r="68" spans="1:6" ht="16.5" customHeight="1" x14ac:dyDescent="0.3">
      <c r="A68" s="137" t="s">
        <v>447</v>
      </c>
      <c r="C68" s="77"/>
      <c r="D68" s="95"/>
      <c r="E68" s="115"/>
    </row>
    <row r="69" spans="1:6" ht="15" customHeight="1" x14ac:dyDescent="0.25">
      <c r="A69" s="159" t="s">
        <v>448</v>
      </c>
      <c r="B69" t="s">
        <v>9</v>
      </c>
      <c r="C69" s="77" t="s">
        <v>449</v>
      </c>
      <c r="D69" s="139">
        <v>118580</v>
      </c>
      <c r="E69" s="115" t="s">
        <v>547</v>
      </c>
    </row>
    <row r="70" spans="1:6" ht="15" customHeight="1" x14ac:dyDescent="0.25">
      <c r="A70" s="159"/>
      <c r="C70" s="77"/>
      <c r="D70" s="73"/>
      <c r="E70" s="115"/>
    </row>
    <row r="71" spans="1:6" ht="15" customHeight="1" x14ac:dyDescent="0.3">
      <c r="A71" s="137" t="s">
        <v>635</v>
      </c>
      <c r="C71" s="14"/>
      <c r="D71" s="95"/>
      <c r="E71" s="115"/>
      <c r="F71" s="71"/>
    </row>
    <row r="72" spans="1:6" ht="15" customHeight="1" x14ac:dyDescent="0.25">
      <c r="A72" s="159" t="s">
        <v>630</v>
      </c>
      <c r="B72" t="s">
        <v>9</v>
      </c>
      <c r="C72" s="14" t="s">
        <v>631</v>
      </c>
      <c r="D72" s="101">
        <v>16335</v>
      </c>
      <c r="E72" s="115"/>
      <c r="F72" s="71"/>
    </row>
    <row r="73" spans="1:6" ht="15" customHeight="1" x14ac:dyDescent="0.25">
      <c r="A73" s="196" t="s">
        <v>413</v>
      </c>
      <c r="B73" t="s">
        <v>9</v>
      </c>
      <c r="C73" s="14" t="s">
        <v>414</v>
      </c>
      <c r="D73" s="101">
        <v>95590</v>
      </c>
      <c r="E73" s="115"/>
      <c r="F73" s="71"/>
    </row>
    <row r="74" spans="1:6" ht="15" customHeight="1" x14ac:dyDescent="0.25">
      <c r="A74" t="s">
        <v>530</v>
      </c>
      <c r="B74" t="s">
        <v>443</v>
      </c>
      <c r="C74" s="91" t="s">
        <v>444</v>
      </c>
      <c r="D74" s="100">
        <v>4200</v>
      </c>
      <c r="E74" s="115"/>
    </row>
    <row r="75" spans="1:6" ht="15" customHeight="1" x14ac:dyDescent="0.25">
      <c r="A75" t="s">
        <v>632</v>
      </c>
      <c r="B75" t="s">
        <v>633</v>
      </c>
      <c r="C75" s="91" t="s">
        <v>634</v>
      </c>
      <c r="D75" s="100">
        <v>12100</v>
      </c>
      <c r="E75" s="115"/>
    </row>
    <row r="76" spans="1:6" ht="15" customHeight="1" x14ac:dyDescent="0.25">
      <c r="C76" s="91"/>
      <c r="D76" s="111"/>
      <c r="E76" s="115"/>
    </row>
    <row r="77" spans="1:6" ht="15" customHeight="1" x14ac:dyDescent="0.3">
      <c r="A77" s="34" t="s">
        <v>532</v>
      </c>
      <c r="B77" s="71"/>
      <c r="C77" s="77"/>
      <c r="D77" s="111"/>
      <c r="E77" s="94"/>
    </row>
    <row r="78" spans="1:6" ht="15" customHeight="1" x14ac:dyDescent="0.25">
      <c r="A78" s="25" t="s">
        <v>537</v>
      </c>
      <c r="B78" s="71" t="s">
        <v>536</v>
      </c>
      <c r="C78" s="77" t="s">
        <v>535</v>
      </c>
      <c r="D78" s="100">
        <v>120444</v>
      </c>
      <c r="E78" s="94"/>
    </row>
    <row r="79" spans="1:6" ht="15" customHeight="1" x14ac:dyDescent="0.3">
      <c r="A79" s="34"/>
      <c r="B79" s="71"/>
      <c r="C79" s="77"/>
      <c r="D79" s="111"/>
      <c r="E79" s="94"/>
    </row>
    <row r="80" spans="1:6" ht="15" customHeight="1" x14ac:dyDescent="0.3">
      <c r="A80" s="34" t="s">
        <v>533</v>
      </c>
      <c r="B80" s="71"/>
      <c r="C80" s="77"/>
      <c r="D80" s="111"/>
      <c r="E80" s="94"/>
    </row>
    <row r="81" spans="1:7" ht="15" customHeight="1" x14ac:dyDescent="0.25">
      <c r="A81" s="164" t="s">
        <v>534</v>
      </c>
      <c r="B81" s="71"/>
      <c r="C81" s="77" t="s">
        <v>535</v>
      </c>
      <c r="D81" s="100">
        <v>31944</v>
      </c>
      <c r="E81" s="94"/>
    </row>
    <row r="82" spans="1:7" ht="15" customHeight="1" x14ac:dyDescent="0.25">
      <c r="A82" s="46" t="s">
        <v>684</v>
      </c>
      <c r="B82" s="71"/>
      <c r="C82" s="77"/>
      <c r="D82" s="100">
        <v>93804</v>
      </c>
      <c r="E82" s="94"/>
    </row>
    <row r="83" spans="1:7" ht="15" customHeight="1" thickBot="1" x14ac:dyDescent="0.3">
      <c r="A83" s="164"/>
      <c r="B83" s="71"/>
      <c r="C83" s="77"/>
      <c r="D83" s="111"/>
      <c r="E83" s="94"/>
    </row>
    <row r="84" spans="1:7" ht="15" customHeight="1" thickBot="1" x14ac:dyDescent="0.3">
      <c r="B84" s="71"/>
      <c r="C84" s="149" t="s">
        <v>538</v>
      </c>
      <c r="D84" s="65">
        <f>D82+D81+D78+D75+D74+D73+D72</f>
        <v>374417</v>
      </c>
      <c r="E84" s="94"/>
    </row>
    <row r="85" spans="1:7" ht="15" customHeight="1" thickBot="1" x14ac:dyDescent="0.35">
      <c r="A85" s="131" t="s">
        <v>364</v>
      </c>
      <c r="B85" s="71"/>
      <c r="C85" s="71"/>
      <c r="D85" s="109"/>
    </row>
    <row r="86" spans="1:7" ht="15" customHeight="1" thickBot="1" x14ac:dyDescent="0.3">
      <c r="A86" s="165" t="s">
        <v>531</v>
      </c>
      <c r="B86" s="106" t="s">
        <v>365</v>
      </c>
      <c r="C86" s="71" t="s">
        <v>428</v>
      </c>
      <c r="D86" s="65">
        <v>48400</v>
      </c>
    </row>
    <row r="87" spans="1:7" ht="15" customHeight="1" thickBot="1" x14ac:dyDescent="0.3">
      <c r="A87" s="2"/>
      <c r="B87" s="71"/>
      <c r="C87" s="71"/>
      <c r="D87" s="109"/>
    </row>
    <row r="88" spans="1:7" ht="15" customHeight="1" x14ac:dyDescent="0.25">
      <c r="A88" s="2"/>
      <c r="B88" s="71"/>
      <c r="C88" s="200" t="s">
        <v>404</v>
      </c>
      <c r="D88" s="202" t="s">
        <v>59</v>
      </c>
      <c r="E88" s="205" t="s">
        <v>43</v>
      </c>
      <c r="F88" s="202" t="s">
        <v>60</v>
      </c>
    </row>
    <row r="89" spans="1:7" ht="15" customHeight="1" thickBot="1" x14ac:dyDescent="0.3">
      <c r="A89" s="2"/>
      <c r="B89" s="71"/>
      <c r="C89" s="201" t="s">
        <v>429</v>
      </c>
      <c r="D89" s="203">
        <v>3800000</v>
      </c>
      <c r="E89" s="206">
        <f>D86+D84+D57</f>
        <v>3107994</v>
      </c>
      <c r="F89" s="203">
        <f>D89-E89</f>
        <v>692006</v>
      </c>
    </row>
    <row r="90" spans="1:7" ht="15" customHeight="1" thickBot="1" x14ac:dyDescent="0.3">
      <c r="A90" s="2"/>
      <c r="B90" s="71"/>
      <c r="C90" s="199" t="s">
        <v>685</v>
      </c>
      <c r="D90" s="204">
        <f>D66+D69</f>
        <v>137980</v>
      </c>
      <c r="E90" s="262" t="s">
        <v>686</v>
      </c>
      <c r="F90" s="263"/>
    </row>
    <row r="91" spans="1:7" ht="15" customHeight="1" x14ac:dyDescent="0.25">
      <c r="A91" s="2"/>
      <c r="B91" s="71"/>
      <c r="C91" s="72"/>
      <c r="D91" s="73"/>
      <c r="E91" s="268"/>
      <c r="F91" s="269"/>
    </row>
    <row r="92" spans="1:7" ht="15" customHeight="1" x14ac:dyDescent="0.3">
      <c r="A92" s="84" t="s">
        <v>688</v>
      </c>
      <c r="B92" s="82"/>
      <c r="C92" s="87"/>
      <c r="D92" s="8"/>
      <c r="E92" s="8"/>
      <c r="F92" s="8"/>
      <c r="G92" s="14"/>
    </row>
    <row r="93" spans="1:7" ht="15" customHeight="1" x14ac:dyDescent="0.3">
      <c r="A93" s="41"/>
      <c r="C93" s="24"/>
      <c r="D93" s="8"/>
      <c r="E93" s="8"/>
      <c r="F93" s="8"/>
      <c r="G93" s="14"/>
    </row>
    <row r="94" spans="1:7" ht="15" customHeight="1" x14ac:dyDescent="0.3">
      <c r="A94" s="34" t="s">
        <v>687</v>
      </c>
      <c r="B94" s="30"/>
      <c r="C94" s="99"/>
      <c r="D94" s="15"/>
      <c r="E94" s="15"/>
      <c r="F94" s="15"/>
      <c r="G94" s="14"/>
    </row>
    <row r="95" spans="1:7" ht="15" customHeight="1" thickBot="1" x14ac:dyDescent="0.3">
      <c r="A95" s="25"/>
      <c r="C95" s="47"/>
      <c r="D95" s="78"/>
      <c r="E95" s="15"/>
      <c r="F95" s="15"/>
      <c r="G95" s="14"/>
    </row>
    <row r="96" spans="1:7" ht="15" customHeight="1" thickBot="1" x14ac:dyDescent="0.3">
      <c r="A96" s="25" t="s">
        <v>366</v>
      </c>
      <c r="B96" t="s">
        <v>367</v>
      </c>
      <c r="C96" s="14" t="s">
        <v>11</v>
      </c>
      <c r="D96" s="198">
        <v>52000</v>
      </c>
      <c r="E96" s="115" t="s">
        <v>431</v>
      </c>
      <c r="F96" s="78"/>
      <c r="G96" s="14"/>
    </row>
    <row r="97" spans="1:7" ht="15" customHeight="1" x14ac:dyDescent="0.25">
      <c r="A97" s="25" t="s">
        <v>432</v>
      </c>
      <c r="B97" s="136"/>
      <c r="C97" s="14"/>
      <c r="D97" s="73"/>
      <c r="E97" s="15"/>
      <c r="F97" s="15"/>
      <c r="G97" s="14"/>
    </row>
    <row r="98" spans="1:7" ht="15" customHeight="1" x14ac:dyDescent="0.25">
      <c r="A98" s="163" t="s">
        <v>544</v>
      </c>
      <c r="B98" s="25" t="s">
        <v>433</v>
      </c>
      <c r="C98" s="14" t="s">
        <v>434</v>
      </c>
      <c r="D98" s="101">
        <v>1738792</v>
      </c>
      <c r="E98" s="15"/>
      <c r="F98" s="15"/>
      <c r="G98" s="14"/>
    </row>
    <row r="99" spans="1:7" ht="15" customHeight="1" x14ac:dyDescent="0.25">
      <c r="A99" s="163" t="s">
        <v>435</v>
      </c>
      <c r="B99" s="25" t="s">
        <v>369</v>
      </c>
      <c r="C99" s="14" t="s">
        <v>436</v>
      </c>
      <c r="D99" s="101">
        <v>57300</v>
      </c>
      <c r="E99" s="15"/>
      <c r="F99" s="15"/>
      <c r="G99" s="14"/>
    </row>
    <row r="100" spans="1:7" ht="15" customHeight="1" x14ac:dyDescent="0.25">
      <c r="A100" s="163" t="s">
        <v>438</v>
      </c>
      <c r="B100" s="25" t="s">
        <v>260</v>
      </c>
      <c r="C100" s="47" t="s">
        <v>439</v>
      </c>
      <c r="D100" s="101">
        <v>7950</v>
      </c>
      <c r="E100" s="15"/>
      <c r="F100" s="15"/>
      <c r="G100" s="14"/>
    </row>
    <row r="101" spans="1:7" ht="15" customHeight="1" thickBot="1" x14ac:dyDescent="0.3">
      <c r="A101" s="163"/>
      <c r="B101" s="25"/>
      <c r="C101" s="14"/>
      <c r="D101" s="73"/>
      <c r="E101" s="15"/>
      <c r="F101" s="15"/>
      <c r="G101" s="14"/>
    </row>
    <row r="102" spans="1:7" ht="15" customHeight="1" thickBot="1" x14ac:dyDescent="0.3">
      <c r="A102" s="28"/>
      <c r="C102" s="264" t="s">
        <v>404</v>
      </c>
      <c r="D102" s="265" t="s">
        <v>59</v>
      </c>
      <c r="E102" s="265" t="s">
        <v>43</v>
      </c>
      <c r="F102" s="266" t="s">
        <v>60</v>
      </c>
      <c r="G102" s="14"/>
    </row>
    <row r="103" spans="1:7" ht="15" customHeight="1" thickBot="1" x14ac:dyDescent="0.3">
      <c r="A103" s="59"/>
      <c r="C103" s="181" t="s">
        <v>545</v>
      </c>
      <c r="D103" s="69">
        <v>2100000</v>
      </c>
      <c r="E103" s="69">
        <f>D98+D99+D100</f>
        <v>1804042</v>
      </c>
      <c r="F103" s="231">
        <f>D103-E103</f>
        <v>295958</v>
      </c>
      <c r="G103" s="14"/>
    </row>
    <row r="104" spans="1:7" ht="15" customHeight="1" x14ac:dyDescent="0.25">
      <c r="A104" s="59"/>
      <c r="B104" s="71"/>
      <c r="C104" s="89"/>
      <c r="D104" s="111"/>
      <c r="E104" s="111"/>
      <c r="F104" s="111"/>
      <c r="G104" s="14"/>
    </row>
    <row r="105" spans="1:7" ht="15" customHeight="1" x14ac:dyDescent="0.3">
      <c r="A105" s="84" t="s">
        <v>689</v>
      </c>
      <c r="B105" s="82"/>
      <c r="C105" s="83"/>
      <c r="D105" s="15"/>
      <c r="E105" s="15"/>
      <c r="F105" s="15"/>
      <c r="G105" s="14"/>
    </row>
    <row r="106" spans="1:7" ht="15" customHeight="1" x14ac:dyDescent="0.3">
      <c r="A106" s="129"/>
      <c r="B106" s="71"/>
      <c r="C106" s="14"/>
      <c r="D106" s="15"/>
      <c r="E106" s="15"/>
      <c r="F106" s="15"/>
      <c r="G106" s="14"/>
    </row>
    <row r="107" spans="1:7" ht="15" customHeight="1" x14ac:dyDescent="0.3">
      <c r="A107" s="34" t="s">
        <v>437</v>
      </c>
      <c r="C107" s="77"/>
      <c r="D107" s="73"/>
      <c r="E107" s="78"/>
      <c r="F107" s="15"/>
      <c r="G107" s="14"/>
    </row>
    <row r="108" spans="1:7" ht="15" customHeight="1" x14ac:dyDescent="0.25">
      <c r="A108" s="164" t="s">
        <v>514</v>
      </c>
      <c r="B108" t="s">
        <v>440</v>
      </c>
      <c r="C108" s="77" t="s">
        <v>441</v>
      </c>
      <c r="D108" s="101">
        <v>362115</v>
      </c>
      <c r="E108" s="78"/>
      <c r="F108" s="15"/>
      <c r="G108" s="14"/>
    </row>
    <row r="109" spans="1:7" ht="15" customHeight="1" x14ac:dyDescent="0.25">
      <c r="A109" s="171" t="s">
        <v>515</v>
      </c>
      <c r="C109" s="77"/>
      <c r="D109" s="73"/>
      <c r="E109" s="78"/>
      <c r="F109" s="15"/>
      <c r="G109" s="14"/>
    </row>
    <row r="110" spans="1:7" ht="15" customHeight="1" x14ac:dyDescent="0.25">
      <c r="A110" s="171"/>
      <c r="C110" s="77"/>
      <c r="D110" s="73"/>
      <c r="E110" s="78"/>
      <c r="F110" s="15"/>
      <c r="G110" s="14"/>
    </row>
    <row r="111" spans="1:7" ht="15" customHeight="1" x14ac:dyDescent="0.3">
      <c r="A111" s="34" t="s">
        <v>546</v>
      </c>
      <c r="C111" s="77"/>
      <c r="D111" s="73"/>
      <c r="E111" s="78"/>
      <c r="F111" s="15"/>
      <c r="G111" s="14"/>
    </row>
    <row r="112" spans="1:7" ht="15" customHeight="1" x14ac:dyDescent="0.25">
      <c r="A112" s="164" t="s">
        <v>450</v>
      </c>
      <c r="B112" t="s">
        <v>9</v>
      </c>
      <c r="C112" s="77" t="s">
        <v>451</v>
      </c>
      <c r="D112" s="139">
        <v>83490</v>
      </c>
      <c r="E112" s="78" t="s">
        <v>547</v>
      </c>
      <c r="F112" s="15"/>
      <c r="G112" s="14"/>
    </row>
    <row r="113" spans="1:8" ht="15" customHeight="1" x14ac:dyDescent="0.25">
      <c r="A113" s="171"/>
      <c r="C113" s="77"/>
      <c r="D113" s="73"/>
      <c r="E113" s="78"/>
      <c r="F113" s="15"/>
      <c r="G113" s="14"/>
    </row>
    <row r="114" spans="1:8" ht="15" customHeight="1" x14ac:dyDescent="0.25">
      <c r="A114" s="49" t="s">
        <v>452</v>
      </c>
      <c r="B114" s="207"/>
      <c r="C114" s="208"/>
      <c r="D114" s="101">
        <v>1056243</v>
      </c>
      <c r="E114" s="267" t="s">
        <v>690</v>
      </c>
      <c r="F114" s="15"/>
      <c r="G114" s="14"/>
    </row>
    <row r="115" spans="1:8" ht="15" customHeight="1" x14ac:dyDescent="0.25">
      <c r="A115" s="171" t="s">
        <v>548</v>
      </c>
      <c r="B115" s="25"/>
      <c r="C115" s="172"/>
      <c r="D115" s="236">
        <v>1178136</v>
      </c>
      <c r="E115" s="267" t="s">
        <v>691</v>
      </c>
      <c r="F115" s="15"/>
      <c r="G115" s="14"/>
    </row>
    <row r="116" spans="1:8" ht="15" customHeight="1" x14ac:dyDescent="0.25">
      <c r="A116" s="49"/>
      <c r="B116" s="207"/>
      <c r="C116" s="208"/>
      <c r="D116" s="73"/>
      <c r="E116" s="78"/>
      <c r="F116" s="15"/>
      <c r="G116" s="14"/>
    </row>
    <row r="117" spans="1:8" ht="15" customHeight="1" x14ac:dyDescent="0.3">
      <c r="A117" s="41" t="s">
        <v>453</v>
      </c>
      <c r="B117" s="207"/>
      <c r="C117" s="208"/>
      <c r="D117" s="73"/>
      <c r="E117" s="78"/>
      <c r="F117" s="15"/>
      <c r="G117" s="14"/>
    </row>
    <row r="118" spans="1:8" ht="15" customHeight="1" x14ac:dyDescent="0.25">
      <c r="A118" s="171" t="s">
        <v>454</v>
      </c>
      <c r="B118" s="207"/>
      <c r="C118" s="208"/>
      <c r="D118" s="235">
        <v>2000000</v>
      </c>
      <c r="E118" s="233" t="s">
        <v>547</v>
      </c>
      <c r="F118" s="234"/>
      <c r="G118" s="14"/>
    </row>
    <row r="119" spans="1:8" ht="15" customHeight="1" thickBot="1" x14ac:dyDescent="0.3">
      <c r="A119" s="232"/>
      <c r="C119" s="77"/>
      <c r="D119" s="73"/>
      <c r="E119" s="78"/>
      <c r="F119" s="15"/>
      <c r="G119" s="14"/>
    </row>
    <row r="120" spans="1:8" ht="15" customHeight="1" thickBot="1" x14ac:dyDescent="0.3">
      <c r="A120" s="164"/>
      <c r="C120" s="174" t="s">
        <v>404</v>
      </c>
      <c r="D120" s="175" t="s">
        <v>59</v>
      </c>
      <c r="E120" s="175" t="s">
        <v>43</v>
      </c>
      <c r="F120" s="176" t="s">
        <v>60</v>
      </c>
      <c r="G120" s="14"/>
    </row>
    <row r="121" spans="1:8" ht="15" customHeight="1" thickBot="1" x14ac:dyDescent="0.3">
      <c r="A121" s="164"/>
      <c r="C121" s="177" t="s">
        <v>368</v>
      </c>
      <c r="D121" s="178">
        <v>3600000</v>
      </c>
      <c r="E121" s="178">
        <f>D108</f>
        <v>362115</v>
      </c>
      <c r="F121" s="246">
        <f>D121-E121</f>
        <v>3237885</v>
      </c>
      <c r="G121" s="14"/>
    </row>
    <row r="122" spans="1:8" ht="15" customHeight="1" x14ac:dyDescent="0.25">
      <c r="A122" s="164"/>
      <c r="B122" s="71"/>
      <c r="C122" s="72"/>
      <c r="D122" s="73"/>
      <c r="E122" s="73"/>
      <c r="F122" s="111"/>
      <c r="G122" s="77"/>
    </row>
    <row r="123" spans="1:8" ht="15" customHeight="1" x14ac:dyDescent="0.25">
      <c r="A123" s="164"/>
      <c r="B123" s="71"/>
      <c r="C123" s="72"/>
      <c r="D123" s="73"/>
      <c r="E123" s="73"/>
      <c r="F123" s="111"/>
      <c r="G123" s="77"/>
    </row>
    <row r="124" spans="1:8" ht="15" customHeight="1" x14ac:dyDescent="0.25">
      <c r="A124" s="164"/>
      <c r="B124" s="71"/>
      <c r="C124" s="72"/>
      <c r="D124" s="73"/>
      <c r="E124" s="73"/>
      <c r="F124" s="111"/>
      <c r="G124" s="77"/>
      <c r="H124" s="71"/>
    </row>
    <row r="125" spans="1:8" ht="15" customHeight="1" x14ac:dyDescent="0.3">
      <c r="A125" s="84" t="s">
        <v>373</v>
      </c>
      <c r="B125" s="82"/>
      <c r="C125" s="83"/>
      <c r="D125" s="95"/>
      <c r="E125" s="78"/>
      <c r="F125" s="15"/>
      <c r="G125" s="14"/>
    </row>
    <row r="126" spans="1:8" ht="15" customHeight="1" x14ac:dyDescent="0.3">
      <c r="A126" s="129"/>
      <c r="B126" s="71"/>
      <c r="C126" s="77"/>
      <c r="D126" s="95"/>
      <c r="E126" s="78"/>
      <c r="F126" s="15"/>
      <c r="G126" s="14"/>
    </row>
    <row r="127" spans="1:8" ht="15" customHeight="1" x14ac:dyDescent="0.3">
      <c r="A127" s="41" t="s">
        <v>370</v>
      </c>
      <c r="C127" s="77"/>
      <c r="D127" s="73"/>
      <c r="E127" s="78"/>
      <c r="F127" s="15"/>
      <c r="G127" s="14"/>
    </row>
    <row r="128" spans="1:8" ht="15" customHeight="1" x14ac:dyDescent="0.25">
      <c r="A128" s="171" t="s">
        <v>692</v>
      </c>
      <c r="C128" s="77"/>
      <c r="D128" s="73"/>
      <c r="E128" s="78"/>
      <c r="F128" s="15"/>
      <c r="G128" s="14"/>
    </row>
    <row r="129" spans="1:7" ht="15" customHeight="1" x14ac:dyDescent="0.3">
      <c r="A129" s="41" t="s">
        <v>455</v>
      </c>
      <c r="C129" s="77"/>
      <c r="D129" s="73"/>
      <c r="E129" s="78"/>
      <c r="F129" s="15"/>
      <c r="G129" s="14"/>
    </row>
    <row r="130" spans="1:7" ht="15" customHeight="1" x14ac:dyDescent="0.25">
      <c r="A130" s="227" t="s">
        <v>549</v>
      </c>
      <c r="B130" t="s">
        <v>550</v>
      </c>
      <c r="C130" t="s">
        <v>457</v>
      </c>
      <c r="D130" s="116">
        <v>111320</v>
      </c>
      <c r="E130" s="78"/>
      <c r="F130" s="15"/>
      <c r="G130" s="14"/>
    </row>
    <row r="131" spans="1:7" ht="15" customHeight="1" x14ac:dyDescent="0.3">
      <c r="A131" s="41"/>
      <c r="C131" s="77"/>
      <c r="D131" s="95"/>
      <c r="E131" s="78"/>
      <c r="F131" s="15"/>
      <c r="G131" s="14"/>
    </row>
    <row r="132" spans="1:7" ht="15" customHeight="1" x14ac:dyDescent="0.3">
      <c r="A132" s="41" t="s">
        <v>371</v>
      </c>
      <c r="B132" s="71"/>
      <c r="C132" s="77"/>
      <c r="D132" s="95"/>
      <c r="E132" s="78"/>
      <c r="F132" s="15"/>
      <c r="G132" s="14"/>
    </row>
    <row r="133" spans="1:7" ht="15" customHeight="1" thickBot="1" x14ac:dyDescent="0.35">
      <c r="A133" s="129"/>
      <c r="C133" s="179" t="s">
        <v>404</v>
      </c>
      <c r="D133" s="180" t="s">
        <v>59</v>
      </c>
      <c r="E133" s="180" t="s">
        <v>43</v>
      </c>
      <c r="F133" s="180" t="s">
        <v>60</v>
      </c>
      <c r="G133" s="14"/>
    </row>
    <row r="134" spans="1:7" ht="15" customHeight="1" thickBot="1" x14ac:dyDescent="0.3">
      <c r="A134" s="28"/>
      <c r="C134" s="181" t="s">
        <v>456</v>
      </c>
      <c r="D134" s="182">
        <v>300000</v>
      </c>
      <c r="E134" s="182">
        <f>D130</f>
        <v>111320</v>
      </c>
      <c r="F134" s="183">
        <f>D134-E134</f>
        <v>188680</v>
      </c>
      <c r="G134" s="14"/>
    </row>
    <row r="135" spans="1:7" ht="15" customHeight="1" x14ac:dyDescent="0.25">
      <c r="A135" s="28"/>
      <c r="B135" s="71"/>
      <c r="C135" s="72"/>
      <c r="D135" s="73"/>
      <c r="E135" s="73"/>
      <c r="F135" s="173"/>
      <c r="G135" s="14"/>
    </row>
    <row r="136" spans="1:7" ht="15" customHeight="1" x14ac:dyDescent="0.3">
      <c r="A136" s="84" t="s">
        <v>374</v>
      </c>
      <c r="B136" s="82"/>
      <c r="C136" s="83"/>
      <c r="D136" s="15"/>
      <c r="E136" s="15"/>
      <c r="F136" s="15"/>
      <c r="G136" s="14"/>
    </row>
    <row r="137" spans="1:7" ht="15" customHeight="1" x14ac:dyDescent="0.3">
      <c r="A137" s="129"/>
      <c r="B137" s="71"/>
      <c r="C137" s="14"/>
      <c r="D137" s="15"/>
      <c r="E137" s="15"/>
      <c r="F137" s="15"/>
      <c r="G137" s="14"/>
    </row>
    <row r="138" spans="1:7" ht="15" customHeight="1" x14ac:dyDescent="0.3">
      <c r="A138" s="129" t="s">
        <v>309</v>
      </c>
      <c r="C138" s="14"/>
      <c r="D138" s="15"/>
      <c r="E138" s="15"/>
      <c r="F138" s="15"/>
      <c r="G138" s="14"/>
    </row>
    <row r="139" spans="1:7" ht="15" customHeight="1" x14ac:dyDescent="0.25">
      <c r="A139" s="166" t="s">
        <v>551</v>
      </c>
      <c r="B139" t="s">
        <v>552</v>
      </c>
      <c r="C139" s="14" t="s">
        <v>553</v>
      </c>
      <c r="D139" s="238">
        <v>1755</v>
      </c>
      <c r="E139" s="15"/>
      <c r="F139" s="15"/>
      <c r="G139" s="14"/>
    </row>
    <row r="140" spans="1:7" ht="15" customHeight="1" x14ac:dyDescent="0.25">
      <c r="A140" s="166" t="s">
        <v>617</v>
      </c>
      <c r="B140" t="s">
        <v>618</v>
      </c>
      <c r="C140" s="14" t="s">
        <v>619</v>
      </c>
      <c r="D140" s="238">
        <v>303</v>
      </c>
      <c r="E140" s="15"/>
      <c r="F140" s="15"/>
      <c r="G140" s="14"/>
    </row>
    <row r="141" spans="1:7" ht="15" customHeight="1" x14ac:dyDescent="0.25">
      <c r="A141" s="79"/>
      <c r="C141" s="14"/>
      <c r="D141" s="15"/>
      <c r="E141" s="15"/>
      <c r="F141" s="15"/>
      <c r="G141" s="14"/>
    </row>
    <row r="142" spans="1:7" ht="15" customHeight="1" x14ac:dyDescent="0.25">
      <c r="A142" s="125"/>
      <c r="B142" s="136"/>
      <c r="C142" s="77"/>
      <c r="D142" s="73"/>
      <c r="E142" s="78"/>
      <c r="F142" s="78"/>
      <c r="G142" s="14"/>
    </row>
    <row r="143" spans="1:7" ht="15" customHeight="1" x14ac:dyDescent="0.3">
      <c r="A143" s="132" t="s">
        <v>375</v>
      </c>
      <c r="C143" s="77"/>
      <c r="D143" s="73"/>
      <c r="E143" s="78"/>
      <c r="F143" s="78"/>
      <c r="G143" s="14"/>
    </row>
    <row r="144" spans="1:7" ht="15" customHeight="1" x14ac:dyDescent="0.25">
      <c r="A144" s="166" t="s">
        <v>460</v>
      </c>
      <c r="B144" t="s">
        <v>459</v>
      </c>
      <c r="C144" s="14"/>
      <c r="D144" s="194">
        <v>94293</v>
      </c>
      <c r="E144" s="78" t="s">
        <v>458</v>
      </c>
      <c r="F144" s="78"/>
      <c r="G144" s="14"/>
    </row>
    <row r="145" spans="1:7" ht="15" customHeight="1" x14ac:dyDescent="0.25">
      <c r="A145" s="209" t="s">
        <v>540</v>
      </c>
      <c r="B145" t="s">
        <v>554</v>
      </c>
      <c r="C145" s="77" t="s">
        <v>555</v>
      </c>
      <c r="D145" s="237">
        <v>1574276</v>
      </c>
      <c r="E145" s="78" t="s">
        <v>620</v>
      </c>
      <c r="F145" s="78"/>
      <c r="G145" s="14"/>
    </row>
    <row r="146" spans="1:7" ht="15" customHeight="1" x14ac:dyDescent="0.25">
      <c r="A146" s="209" t="s">
        <v>616</v>
      </c>
      <c r="B146" t="s">
        <v>260</v>
      </c>
      <c r="C146" s="77" t="s">
        <v>556</v>
      </c>
      <c r="D146" s="116">
        <v>48315</v>
      </c>
      <c r="E146" s="78"/>
      <c r="F146" s="78"/>
      <c r="G146" s="14"/>
    </row>
    <row r="147" spans="1:7" ht="15" customHeight="1" x14ac:dyDescent="0.25">
      <c r="A147" s="209" t="s">
        <v>615</v>
      </c>
      <c r="B147" t="s">
        <v>557</v>
      </c>
      <c r="C147" s="77" t="s">
        <v>558</v>
      </c>
      <c r="D147" s="116">
        <v>83490</v>
      </c>
      <c r="E147" s="78"/>
      <c r="F147" s="78"/>
      <c r="G147" s="14"/>
    </row>
    <row r="148" spans="1:7" ht="15" customHeight="1" x14ac:dyDescent="0.25">
      <c r="A148" s="209" t="s">
        <v>614</v>
      </c>
      <c r="B148" t="s">
        <v>576</v>
      </c>
      <c r="C148" s="77" t="s">
        <v>577</v>
      </c>
      <c r="D148" s="116">
        <v>53167</v>
      </c>
      <c r="E148" s="78"/>
      <c r="F148" s="78"/>
      <c r="G148" s="14"/>
    </row>
    <row r="149" spans="1:7" ht="15" customHeight="1" x14ac:dyDescent="0.25">
      <c r="A149" s="209"/>
      <c r="C149" s="77"/>
      <c r="D149" s="244">
        <f>SUM(D144:D148)</f>
        <v>1853541</v>
      </c>
      <c r="E149" s="78" t="s">
        <v>621</v>
      </c>
      <c r="F149" s="78"/>
      <c r="G149" s="14"/>
    </row>
    <row r="150" spans="1:7" ht="15" customHeight="1" x14ac:dyDescent="0.25">
      <c r="A150" s="239" t="s">
        <v>559</v>
      </c>
      <c r="B150" s="240"/>
      <c r="C150" s="241"/>
      <c r="D150" s="270"/>
      <c r="E150" s="271"/>
      <c r="F150" s="78"/>
      <c r="G150" s="14"/>
    </row>
    <row r="151" spans="1:7" ht="15" customHeight="1" x14ac:dyDescent="0.25">
      <c r="A151" s="79"/>
      <c r="C151" s="77"/>
      <c r="D151" s="95"/>
      <c r="E151" s="78"/>
      <c r="F151" s="78"/>
      <c r="G151" s="14"/>
    </row>
    <row r="152" spans="1:7" ht="15" customHeight="1" x14ac:dyDescent="0.3">
      <c r="A152" s="129" t="s">
        <v>462</v>
      </c>
      <c r="C152" s="77"/>
      <c r="D152" s="73"/>
      <c r="E152" s="78"/>
      <c r="F152" s="78"/>
      <c r="G152" s="14"/>
    </row>
    <row r="153" spans="1:7" ht="15" customHeight="1" x14ac:dyDescent="0.25">
      <c r="A153" s="166" t="s">
        <v>519</v>
      </c>
      <c r="B153" t="s">
        <v>291</v>
      </c>
      <c r="C153" s="77" t="s">
        <v>463</v>
      </c>
      <c r="D153" s="101">
        <v>212053</v>
      </c>
      <c r="E153" s="78"/>
      <c r="F153" s="78"/>
      <c r="G153" s="14"/>
    </row>
    <row r="154" spans="1:7" ht="15" customHeight="1" x14ac:dyDescent="0.25">
      <c r="A154" s="79" t="s">
        <v>655</v>
      </c>
      <c r="C154" s="77"/>
      <c r="D154" s="73"/>
      <c r="E154" s="78"/>
      <c r="F154" s="78"/>
      <c r="G154" s="14"/>
    </row>
    <row r="155" spans="1:7" ht="15" customHeight="1" x14ac:dyDescent="0.25">
      <c r="A155" s="79"/>
      <c r="C155" s="77"/>
      <c r="D155" s="73"/>
      <c r="E155" s="78"/>
      <c r="F155" s="78"/>
      <c r="G155" s="14"/>
    </row>
    <row r="156" spans="1:7" ht="15" customHeight="1" x14ac:dyDescent="0.3">
      <c r="A156" s="129" t="s">
        <v>506</v>
      </c>
      <c r="C156" s="77"/>
      <c r="D156" s="73"/>
      <c r="E156" s="78"/>
      <c r="F156" s="78"/>
      <c r="G156" s="14"/>
    </row>
    <row r="157" spans="1:7" ht="15" customHeight="1" x14ac:dyDescent="0.25">
      <c r="A157" s="166" t="s">
        <v>507</v>
      </c>
      <c r="B157" t="s">
        <v>508</v>
      </c>
      <c r="C157" s="77" t="s">
        <v>509</v>
      </c>
      <c r="D157" s="95">
        <v>90715</v>
      </c>
      <c r="E157" s="78"/>
      <c r="F157" s="78"/>
      <c r="G157" s="14"/>
    </row>
    <row r="158" spans="1:7" ht="15" customHeight="1" thickBot="1" x14ac:dyDescent="0.3">
      <c r="A158" s="166" t="s">
        <v>510</v>
      </c>
      <c r="B158" t="s">
        <v>508</v>
      </c>
      <c r="C158" s="77" t="s">
        <v>511</v>
      </c>
      <c r="D158" s="95">
        <v>7456</v>
      </c>
      <c r="E158" s="78"/>
      <c r="F158" s="78"/>
      <c r="G158" s="14"/>
    </row>
    <row r="159" spans="1:7" ht="15" customHeight="1" thickBot="1" x14ac:dyDescent="0.3">
      <c r="A159" s="79" t="s">
        <v>655</v>
      </c>
      <c r="C159" s="77"/>
      <c r="D159" s="69">
        <f>SUM(D157:D158)</f>
        <v>98171</v>
      </c>
      <c r="E159" s="78" t="s">
        <v>512</v>
      </c>
      <c r="F159" s="78"/>
      <c r="G159" s="14"/>
    </row>
    <row r="160" spans="1:7" ht="15" customHeight="1" x14ac:dyDescent="0.25">
      <c r="A160" s="166" t="s">
        <v>654</v>
      </c>
      <c r="C160" s="77"/>
      <c r="D160" s="73"/>
      <c r="E160" s="78"/>
      <c r="F160" s="78"/>
      <c r="G160" s="14"/>
    </row>
    <row r="161" spans="1:7" ht="15" customHeight="1" x14ac:dyDescent="0.25">
      <c r="A161" s="166"/>
      <c r="C161" s="77"/>
      <c r="D161" s="73"/>
      <c r="E161" s="78"/>
      <c r="F161" s="78"/>
      <c r="G161" s="14"/>
    </row>
    <row r="162" spans="1:7" ht="15" customHeight="1" x14ac:dyDescent="0.3">
      <c r="A162" s="129" t="s">
        <v>637</v>
      </c>
      <c r="C162" s="77"/>
      <c r="D162" s="73"/>
      <c r="E162" s="78"/>
      <c r="F162" s="78"/>
      <c r="G162" s="14"/>
    </row>
    <row r="163" spans="1:7" ht="15" customHeight="1" x14ac:dyDescent="0.25">
      <c r="A163" s="209" t="s">
        <v>645</v>
      </c>
      <c r="B163" t="s">
        <v>646</v>
      </c>
      <c r="C163" s="77" t="s">
        <v>647</v>
      </c>
      <c r="D163" s="116">
        <v>3388</v>
      </c>
      <c r="E163" s="78"/>
      <c r="F163" s="78"/>
      <c r="G163" s="14"/>
    </row>
    <row r="164" spans="1:7" ht="15" customHeight="1" x14ac:dyDescent="0.25">
      <c r="A164" s="209" t="s">
        <v>648</v>
      </c>
      <c r="B164" t="s">
        <v>643</v>
      </c>
      <c r="C164" s="77" t="s">
        <v>649</v>
      </c>
      <c r="D164" s="116">
        <v>48492</v>
      </c>
      <c r="E164" s="78"/>
      <c r="F164" s="78"/>
      <c r="G164" s="14"/>
    </row>
    <row r="165" spans="1:7" ht="15" customHeight="1" x14ac:dyDescent="0.25">
      <c r="A165" s="209" t="s">
        <v>641</v>
      </c>
      <c r="B165" t="s">
        <v>523</v>
      </c>
      <c r="C165" s="77" t="s">
        <v>638</v>
      </c>
      <c r="D165" s="116">
        <v>3176</v>
      </c>
      <c r="E165" s="78"/>
      <c r="F165" s="78"/>
      <c r="G165" s="14"/>
    </row>
    <row r="166" spans="1:7" ht="15" customHeight="1" x14ac:dyDescent="0.25">
      <c r="A166" s="209" t="s">
        <v>642</v>
      </c>
      <c r="B166" t="s">
        <v>523</v>
      </c>
      <c r="C166" s="77" t="s">
        <v>639</v>
      </c>
      <c r="D166" s="116">
        <v>1210</v>
      </c>
      <c r="E166" s="78"/>
      <c r="F166" s="78"/>
      <c r="G166" s="14"/>
    </row>
    <row r="167" spans="1:7" ht="15" customHeight="1" x14ac:dyDescent="0.25">
      <c r="A167" s="209" t="s">
        <v>640</v>
      </c>
      <c r="B167" t="s">
        <v>643</v>
      </c>
      <c r="C167" s="77" t="s">
        <v>644</v>
      </c>
      <c r="D167" s="116">
        <v>65109</v>
      </c>
      <c r="E167" s="78"/>
      <c r="F167" s="78"/>
      <c r="G167" s="14"/>
    </row>
    <row r="168" spans="1:7" ht="15" customHeight="1" x14ac:dyDescent="0.25">
      <c r="A168" s="79" t="s">
        <v>650</v>
      </c>
      <c r="C168" s="77"/>
      <c r="D168" s="101">
        <f>SUM(D163:D167)</f>
        <v>121375</v>
      </c>
      <c r="E168" s="78"/>
      <c r="F168" s="78"/>
      <c r="G168" s="14"/>
    </row>
    <row r="169" spans="1:7" ht="15" customHeight="1" x14ac:dyDescent="0.25">
      <c r="A169" s="79"/>
      <c r="C169" s="77"/>
      <c r="D169" s="73"/>
      <c r="E169" s="78"/>
      <c r="F169" s="78"/>
      <c r="G169" s="14"/>
    </row>
    <row r="170" spans="1:7" ht="15" customHeight="1" x14ac:dyDescent="0.3">
      <c r="A170" s="129" t="s">
        <v>464</v>
      </c>
      <c r="C170" s="77"/>
      <c r="D170" s="73"/>
      <c r="E170" s="78"/>
      <c r="F170" s="78"/>
      <c r="G170" s="14"/>
    </row>
    <row r="171" spans="1:7" ht="15" customHeight="1" x14ac:dyDescent="0.25">
      <c r="A171" s="166" t="s">
        <v>520</v>
      </c>
      <c r="B171" t="s">
        <v>465</v>
      </c>
      <c r="C171" s="77" t="s">
        <v>528</v>
      </c>
      <c r="D171" s="101">
        <v>89970</v>
      </c>
      <c r="E171" s="78" t="s">
        <v>513</v>
      </c>
      <c r="F171" s="78"/>
      <c r="G171" s="14"/>
    </row>
    <row r="172" spans="1:7" ht="15" customHeight="1" x14ac:dyDescent="0.3">
      <c r="A172" s="226" t="s">
        <v>529</v>
      </c>
      <c r="C172" s="77"/>
      <c r="D172" s="73"/>
      <c r="E172" s="78"/>
      <c r="F172" s="78"/>
      <c r="G172" s="14"/>
    </row>
    <row r="173" spans="1:7" ht="15" customHeight="1" x14ac:dyDescent="0.25">
      <c r="A173" s="166" t="s">
        <v>522</v>
      </c>
      <c r="B173" t="s">
        <v>523</v>
      </c>
      <c r="C173" s="77" t="s">
        <v>524</v>
      </c>
      <c r="D173" s="95">
        <v>34780</v>
      </c>
      <c r="E173" s="78"/>
      <c r="F173" s="78"/>
      <c r="G173" s="14"/>
    </row>
    <row r="174" spans="1:7" ht="15" customHeight="1" x14ac:dyDescent="0.25">
      <c r="A174" s="166" t="s">
        <v>525</v>
      </c>
      <c r="B174" t="s">
        <v>526</v>
      </c>
      <c r="C174" s="77" t="s">
        <v>527</v>
      </c>
      <c r="D174" s="95">
        <v>76529</v>
      </c>
      <c r="E174" s="78"/>
      <c r="F174" s="78"/>
      <c r="G174" s="14"/>
    </row>
    <row r="175" spans="1:7" ht="15" customHeight="1" x14ac:dyDescent="0.25">
      <c r="A175" s="79" t="s">
        <v>651</v>
      </c>
      <c r="C175" s="77"/>
      <c r="D175" s="101">
        <f>SUM(D173:D174)</f>
        <v>111309</v>
      </c>
      <c r="E175" s="78" t="s">
        <v>513</v>
      </c>
      <c r="F175" s="78"/>
      <c r="G175" s="14"/>
    </row>
    <row r="176" spans="1:7" ht="15" customHeight="1" x14ac:dyDescent="0.25">
      <c r="A176" s="253" t="s">
        <v>521</v>
      </c>
      <c r="B176" s="225"/>
      <c r="C176" s="77"/>
      <c r="D176" s="73"/>
      <c r="E176" s="78"/>
      <c r="F176" s="78"/>
      <c r="G176" s="14"/>
    </row>
    <row r="177" spans="1:7" ht="15" customHeight="1" thickBot="1" x14ac:dyDescent="0.3">
      <c r="A177" s="125"/>
      <c r="C177" s="14"/>
      <c r="D177" s="73"/>
      <c r="E177" s="78"/>
      <c r="F177" s="78"/>
      <c r="G177" s="14"/>
    </row>
    <row r="178" spans="1:7" ht="15" customHeight="1" x14ac:dyDescent="0.3">
      <c r="A178" s="41"/>
      <c r="C178" s="200" t="s">
        <v>404</v>
      </c>
      <c r="D178" s="202" t="s">
        <v>59</v>
      </c>
      <c r="E178" s="205" t="s">
        <v>43</v>
      </c>
      <c r="F178" s="202" t="s">
        <v>60</v>
      </c>
      <c r="G178" s="14"/>
    </row>
    <row r="179" spans="1:7" ht="15" customHeight="1" x14ac:dyDescent="0.25">
      <c r="A179" s="2"/>
      <c r="C179" s="211" t="s">
        <v>461</v>
      </c>
      <c r="D179" s="212">
        <v>17800000</v>
      </c>
      <c r="E179" s="213">
        <f>D175+D171+D159+D153+D139</f>
        <v>513258</v>
      </c>
      <c r="F179" s="212">
        <f>D179-E179</f>
        <v>17286742</v>
      </c>
      <c r="G179" s="14"/>
    </row>
    <row r="180" spans="1:7" ht="15" customHeight="1" thickBot="1" x14ac:dyDescent="0.3">
      <c r="A180" s="2"/>
      <c r="B180" s="77"/>
      <c r="C180" s="210" t="s">
        <v>693</v>
      </c>
      <c r="D180" s="272" t="s">
        <v>694</v>
      </c>
      <c r="E180" s="273"/>
      <c r="F180" s="274"/>
      <c r="G180" s="14"/>
    </row>
    <row r="181" spans="1:7" ht="15" customHeight="1" x14ac:dyDescent="0.25">
      <c r="A181" s="2"/>
      <c r="B181" s="77"/>
      <c r="C181" s="72"/>
      <c r="D181" s="73"/>
      <c r="E181" s="73"/>
      <c r="F181" s="73"/>
      <c r="G181" s="14"/>
    </row>
    <row r="182" spans="1:7" ht="15" customHeight="1" x14ac:dyDescent="0.3">
      <c r="A182" s="86" t="s">
        <v>378</v>
      </c>
      <c r="B182" s="82"/>
      <c r="C182" s="87"/>
      <c r="D182" s="73"/>
      <c r="E182" s="73"/>
      <c r="F182" s="73"/>
      <c r="G182" s="14"/>
    </row>
    <row r="183" spans="1:7" ht="15" customHeight="1" x14ac:dyDescent="0.25">
      <c r="A183" s="2"/>
      <c r="B183" s="71"/>
      <c r="C183" s="72"/>
      <c r="D183" s="73"/>
      <c r="E183" s="73"/>
      <c r="F183" s="73"/>
      <c r="G183" s="14"/>
    </row>
    <row r="184" spans="1:7" ht="15" customHeight="1" x14ac:dyDescent="0.3">
      <c r="A184" s="129" t="s">
        <v>376</v>
      </c>
      <c r="B184" s="129"/>
      <c r="C184" s="72"/>
      <c r="D184" s="73"/>
      <c r="E184" s="73"/>
      <c r="F184" s="73"/>
      <c r="G184" s="14"/>
    </row>
    <row r="185" spans="1:7" ht="15" customHeight="1" x14ac:dyDescent="0.25">
      <c r="A185" s="168" t="s">
        <v>372</v>
      </c>
      <c r="B185" s="71" t="s">
        <v>290</v>
      </c>
      <c r="C185" s="74" t="s">
        <v>377</v>
      </c>
      <c r="D185" s="194">
        <v>605000</v>
      </c>
      <c r="E185" s="95" t="s">
        <v>466</v>
      </c>
      <c r="F185" s="73"/>
      <c r="G185" s="14"/>
    </row>
    <row r="186" spans="1:7" ht="15" customHeight="1" x14ac:dyDescent="0.25">
      <c r="A186" s="250" t="s">
        <v>695</v>
      </c>
      <c r="B186" s="71"/>
      <c r="C186" s="74" t="s">
        <v>603</v>
      </c>
      <c r="D186" s="101">
        <v>60500</v>
      </c>
      <c r="E186" s="95"/>
      <c r="F186" s="73"/>
      <c r="G186" s="14"/>
    </row>
    <row r="187" spans="1:7" ht="15" customHeight="1" x14ac:dyDescent="0.25">
      <c r="A187" s="103"/>
      <c r="B187" s="71"/>
      <c r="C187" s="74" t="s">
        <v>395</v>
      </c>
      <c r="D187" s="248">
        <v>205700</v>
      </c>
      <c r="E187" s="249" t="s">
        <v>602</v>
      </c>
      <c r="F187" s="247"/>
      <c r="G187" s="14"/>
    </row>
    <row r="188" spans="1:7" ht="15" customHeight="1" x14ac:dyDescent="0.3">
      <c r="A188" s="129" t="s">
        <v>289</v>
      </c>
      <c r="B188" s="129"/>
      <c r="C188" s="74"/>
      <c r="D188" s="73"/>
      <c r="E188" s="95"/>
      <c r="F188" s="73"/>
      <c r="G188" s="14"/>
    </row>
    <row r="189" spans="1:7" ht="15" customHeight="1" x14ac:dyDescent="0.25">
      <c r="A189" s="168" t="s">
        <v>372</v>
      </c>
      <c r="B189" s="71" t="s">
        <v>288</v>
      </c>
      <c r="C189" s="74" t="s">
        <v>467</v>
      </c>
      <c r="D189" s="190">
        <v>149375</v>
      </c>
      <c r="E189" s="95" t="s">
        <v>468</v>
      </c>
      <c r="F189" s="73"/>
      <c r="G189" s="14"/>
    </row>
    <row r="190" spans="1:7" ht="15" customHeight="1" x14ac:dyDescent="0.25">
      <c r="A190" s="168"/>
      <c r="B190" s="71" t="s">
        <v>288</v>
      </c>
      <c r="C190" s="74" t="s">
        <v>696</v>
      </c>
      <c r="D190" s="133">
        <v>179080</v>
      </c>
      <c r="E190" s="95" t="s">
        <v>698</v>
      </c>
      <c r="F190" s="73"/>
      <c r="G190" s="14"/>
    </row>
    <row r="191" spans="1:7" ht="15" customHeight="1" x14ac:dyDescent="0.25">
      <c r="A191" s="168"/>
      <c r="B191" s="71" t="s">
        <v>288</v>
      </c>
      <c r="C191" s="74" t="s">
        <v>469</v>
      </c>
      <c r="D191" s="141">
        <v>179080</v>
      </c>
      <c r="E191" s="95" t="s">
        <v>697</v>
      </c>
      <c r="F191" s="73"/>
      <c r="G191" s="14"/>
    </row>
    <row r="192" spans="1:7" ht="15" customHeight="1" thickBot="1" x14ac:dyDescent="0.3">
      <c r="A192" s="103"/>
      <c r="B192" s="71"/>
      <c r="C192" s="74"/>
      <c r="D192" s="73"/>
      <c r="E192" s="95"/>
      <c r="F192" s="73"/>
      <c r="G192" s="14"/>
    </row>
    <row r="193" spans="1:7" ht="15" customHeight="1" x14ac:dyDescent="0.25">
      <c r="A193" s="103"/>
      <c r="B193" s="71"/>
      <c r="C193" s="200" t="s">
        <v>404</v>
      </c>
      <c r="D193" s="202" t="s">
        <v>59</v>
      </c>
      <c r="E193" s="205" t="s">
        <v>43</v>
      </c>
      <c r="F193" s="202" t="s">
        <v>60</v>
      </c>
      <c r="G193" s="14"/>
    </row>
    <row r="194" spans="1:7" ht="15" customHeight="1" x14ac:dyDescent="0.25">
      <c r="A194" s="103"/>
      <c r="B194" s="71"/>
      <c r="C194" s="211" t="s">
        <v>470</v>
      </c>
      <c r="D194" s="212">
        <v>670000</v>
      </c>
      <c r="E194" s="213">
        <f>D186+D190</f>
        <v>239580</v>
      </c>
      <c r="F194" s="212">
        <f>D194-E194</f>
        <v>430420</v>
      </c>
      <c r="G194" s="14"/>
    </row>
    <row r="195" spans="1:7" ht="15" customHeight="1" thickBot="1" x14ac:dyDescent="0.3">
      <c r="A195" s="103"/>
      <c r="B195" s="71"/>
      <c r="C195" s="210" t="s">
        <v>699</v>
      </c>
      <c r="D195" s="272" t="s">
        <v>700</v>
      </c>
      <c r="E195" s="273"/>
      <c r="F195" s="274"/>
      <c r="G195" s="14"/>
    </row>
    <row r="196" spans="1:7" ht="15" customHeight="1" x14ac:dyDescent="0.25">
      <c r="A196" s="103"/>
      <c r="B196" s="71"/>
      <c r="C196" s="72"/>
      <c r="D196" s="73"/>
      <c r="E196" s="73"/>
      <c r="F196" s="73"/>
      <c r="G196" s="14"/>
    </row>
    <row r="197" spans="1:7" ht="15" customHeight="1" x14ac:dyDescent="0.3">
      <c r="A197" s="84" t="s">
        <v>471</v>
      </c>
      <c r="B197" s="82"/>
      <c r="C197" s="77"/>
      <c r="D197" s="78"/>
      <c r="E197" s="78"/>
      <c r="F197" s="15"/>
      <c r="G197" s="14"/>
    </row>
    <row r="198" spans="1:7" ht="15" customHeight="1" x14ac:dyDescent="0.25">
      <c r="A198" s="59"/>
      <c r="C198" s="66" t="s">
        <v>404</v>
      </c>
      <c r="D198" s="67" t="s">
        <v>59</v>
      </c>
      <c r="E198" s="67" t="s">
        <v>43</v>
      </c>
      <c r="F198" s="67" t="s">
        <v>60</v>
      </c>
      <c r="G198" s="14"/>
    </row>
    <row r="199" spans="1:7" ht="15" customHeight="1" x14ac:dyDescent="0.25">
      <c r="A199" s="28"/>
      <c r="C199" s="67" t="s">
        <v>381</v>
      </c>
      <c r="D199" s="68">
        <v>50000</v>
      </c>
      <c r="E199" s="68">
        <v>0</v>
      </c>
      <c r="F199" s="68">
        <f>D199-E199</f>
        <v>50000</v>
      </c>
      <c r="G199" s="14"/>
    </row>
    <row r="200" spans="1:7" ht="15" customHeight="1" x14ac:dyDescent="0.25">
      <c r="A200" s="28"/>
      <c r="B200" s="71"/>
      <c r="C200" s="72"/>
      <c r="D200" s="73"/>
      <c r="E200" s="73"/>
      <c r="F200" s="73"/>
      <c r="G200" s="14"/>
    </row>
    <row r="201" spans="1:7" ht="15" customHeight="1" x14ac:dyDescent="0.3">
      <c r="A201" s="86" t="s">
        <v>379</v>
      </c>
      <c r="B201" s="82"/>
      <c r="C201" s="167"/>
      <c r="D201" s="73"/>
      <c r="E201" s="73"/>
      <c r="F201" s="73"/>
      <c r="G201" s="14"/>
    </row>
    <row r="202" spans="1:7" ht="15" customHeight="1" x14ac:dyDescent="0.3">
      <c r="A202" s="242"/>
      <c r="B202" s="71"/>
      <c r="C202" s="74"/>
      <c r="D202" s="73"/>
      <c r="E202" s="73"/>
      <c r="F202" s="73"/>
      <c r="G202" s="14"/>
    </row>
    <row r="203" spans="1:7" ht="15" customHeight="1" x14ac:dyDescent="0.3">
      <c r="A203" s="129" t="s">
        <v>388</v>
      </c>
      <c r="B203" s="129"/>
      <c r="C203" s="74"/>
      <c r="D203" s="73"/>
      <c r="E203" s="95"/>
      <c r="F203" s="73"/>
      <c r="G203" s="14"/>
    </row>
    <row r="204" spans="1:7" ht="15" customHeight="1" x14ac:dyDescent="0.25">
      <c r="A204" s="223" t="s">
        <v>503</v>
      </c>
      <c r="B204" s="91"/>
      <c r="C204" s="74"/>
      <c r="D204" s="73"/>
      <c r="E204" s="95"/>
      <c r="F204" s="73"/>
      <c r="G204" s="14"/>
    </row>
    <row r="205" spans="1:7" ht="15" customHeight="1" x14ac:dyDescent="0.25">
      <c r="A205" s="223"/>
      <c r="B205" s="91"/>
      <c r="C205" s="74"/>
      <c r="D205" s="73"/>
      <c r="E205" s="95"/>
      <c r="F205" s="73"/>
      <c r="G205" s="14"/>
    </row>
    <row r="206" spans="1:7" ht="15" customHeight="1" x14ac:dyDescent="0.3">
      <c r="A206" s="195" t="s">
        <v>671</v>
      </c>
      <c r="B206" s="91"/>
      <c r="C206" s="74"/>
      <c r="D206" s="73"/>
      <c r="E206" s="95"/>
      <c r="F206" s="73"/>
      <c r="G206" s="14"/>
    </row>
    <row r="207" spans="1:7" ht="15" customHeight="1" x14ac:dyDescent="0.25">
      <c r="A207" s="159" t="s">
        <v>560</v>
      </c>
      <c r="B207" s="91" t="s">
        <v>561</v>
      </c>
      <c r="C207" s="74" t="s">
        <v>562</v>
      </c>
      <c r="D207" s="101">
        <v>111223</v>
      </c>
      <c r="E207" s="95"/>
      <c r="F207" s="73"/>
      <c r="G207" s="14"/>
    </row>
    <row r="208" spans="1:7" ht="15" customHeight="1" x14ac:dyDescent="0.25">
      <c r="A208" s="105" t="s">
        <v>670</v>
      </c>
      <c r="B208" s="91"/>
      <c r="C208" s="74"/>
      <c r="D208" s="73"/>
      <c r="E208" s="95"/>
      <c r="F208" s="73"/>
      <c r="G208" s="14"/>
    </row>
    <row r="209" spans="1:7" ht="15" customHeight="1" x14ac:dyDescent="0.25">
      <c r="A209" s="2"/>
      <c r="B209" s="71"/>
      <c r="C209" s="66" t="s">
        <v>404</v>
      </c>
      <c r="D209" s="67" t="s">
        <v>59</v>
      </c>
      <c r="E209" s="67" t="s">
        <v>43</v>
      </c>
      <c r="F209" s="67" t="s">
        <v>60</v>
      </c>
      <c r="G209" s="14"/>
    </row>
    <row r="210" spans="1:7" ht="15" customHeight="1" x14ac:dyDescent="0.25">
      <c r="A210" s="2"/>
      <c r="B210" s="71"/>
      <c r="C210" s="161" t="s">
        <v>380</v>
      </c>
      <c r="D210" s="162">
        <v>112000</v>
      </c>
      <c r="E210" s="162">
        <v>111223</v>
      </c>
      <c r="F210" s="162">
        <f>D210-E210</f>
        <v>777</v>
      </c>
      <c r="G210" s="14"/>
    </row>
    <row r="211" spans="1:7" ht="15" customHeight="1" x14ac:dyDescent="0.25">
      <c r="A211" s="2"/>
      <c r="B211" s="71"/>
      <c r="C211" s="259"/>
      <c r="D211" s="101"/>
      <c r="E211" s="101"/>
      <c r="F211" s="101"/>
      <c r="G211" s="14"/>
    </row>
    <row r="212" spans="1:7" ht="18" customHeight="1" x14ac:dyDescent="0.25">
      <c r="A212" s="2"/>
      <c r="B212" s="71"/>
      <c r="C212" s="72"/>
      <c r="D212" s="73"/>
      <c r="E212" s="73"/>
      <c r="F212" s="73"/>
      <c r="G212" s="14"/>
    </row>
    <row r="213" spans="1:7" ht="16.5" customHeight="1" x14ac:dyDescent="0.3">
      <c r="A213" s="88" t="s">
        <v>181</v>
      </c>
      <c r="B213" s="117"/>
      <c r="D213" s="8"/>
    </row>
    <row r="214" spans="1:7" ht="15" customHeight="1" x14ac:dyDescent="0.3">
      <c r="A214" s="52"/>
      <c r="C214" s="66" t="s">
        <v>404</v>
      </c>
      <c r="D214" s="67" t="s">
        <v>59</v>
      </c>
      <c r="E214" s="67" t="s">
        <v>43</v>
      </c>
      <c r="F214" s="67" t="s">
        <v>60</v>
      </c>
    </row>
    <row r="215" spans="1:7" ht="15" customHeight="1" x14ac:dyDescent="0.3">
      <c r="A215" s="52"/>
      <c r="C215" s="217" t="s">
        <v>179</v>
      </c>
      <c r="D215" s="218">
        <v>100000</v>
      </c>
      <c r="E215" s="218">
        <v>0</v>
      </c>
      <c r="F215" s="218">
        <f>D215-E215</f>
        <v>100000</v>
      </c>
    </row>
    <row r="216" spans="1:7" ht="15" customHeight="1" x14ac:dyDescent="0.25">
      <c r="A216" s="71"/>
      <c r="B216" s="72"/>
      <c r="C216" s="73"/>
      <c r="D216" s="73"/>
      <c r="E216" s="73"/>
    </row>
    <row r="217" spans="1:7" ht="15" customHeight="1" x14ac:dyDescent="0.3">
      <c r="A217" s="84" t="s">
        <v>702</v>
      </c>
      <c r="B217" s="82"/>
      <c r="C217" s="87"/>
      <c r="D217" s="8"/>
      <c r="E217" s="8"/>
      <c r="F217" s="8"/>
    </row>
    <row r="218" spans="1:7" ht="15" customHeight="1" x14ac:dyDescent="0.25">
      <c r="A218" s="136"/>
      <c r="C218" s="74"/>
      <c r="D218" s="95"/>
      <c r="E218" s="95"/>
      <c r="F218" s="8"/>
    </row>
    <row r="219" spans="1:7" ht="15" customHeight="1" x14ac:dyDescent="0.3">
      <c r="A219" s="34" t="s">
        <v>479</v>
      </c>
      <c r="C219" s="74"/>
      <c r="D219" s="95"/>
      <c r="E219" s="95"/>
      <c r="F219" s="8"/>
    </row>
    <row r="220" spans="1:7" ht="15" customHeight="1" x14ac:dyDescent="0.25">
      <c r="A220" s="46"/>
      <c r="C220" s="46" t="s">
        <v>476</v>
      </c>
      <c r="D220" s="95"/>
      <c r="E220" s="95"/>
      <c r="F220" s="8"/>
    </row>
    <row r="221" spans="1:7" ht="15" customHeight="1" x14ac:dyDescent="0.25">
      <c r="A221" s="164" t="s">
        <v>477</v>
      </c>
      <c r="B221" t="s">
        <v>383</v>
      </c>
      <c r="C221" s="170" t="s">
        <v>478</v>
      </c>
      <c r="D221" s="116">
        <v>14705</v>
      </c>
      <c r="E221" s="95"/>
      <c r="F221" s="8"/>
    </row>
    <row r="222" spans="1:7" ht="15" customHeight="1" x14ac:dyDescent="0.3">
      <c r="A222" s="34"/>
      <c r="C222" s="118" t="s">
        <v>474</v>
      </c>
      <c r="D222" s="95"/>
      <c r="E222" s="95"/>
      <c r="F222" s="8"/>
    </row>
    <row r="223" spans="1:7" ht="15" customHeight="1" x14ac:dyDescent="0.25">
      <c r="A223" s="163" t="s">
        <v>472</v>
      </c>
      <c r="B223" t="s">
        <v>473</v>
      </c>
      <c r="C223" s="74" t="s">
        <v>474</v>
      </c>
      <c r="D223" s="116">
        <v>90750</v>
      </c>
      <c r="E223" s="95"/>
      <c r="F223" s="8"/>
    </row>
    <row r="224" spans="1:7" ht="15" customHeight="1" x14ac:dyDescent="0.25">
      <c r="A224" s="163"/>
      <c r="C224" s="216" t="s">
        <v>480</v>
      </c>
      <c r="D224" s="95"/>
      <c r="E224" s="95"/>
      <c r="F224" s="8"/>
    </row>
    <row r="225" spans="1:6" ht="15" customHeight="1" x14ac:dyDescent="0.25">
      <c r="A225" s="163" t="s">
        <v>481</v>
      </c>
      <c r="B225" t="s">
        <v>482</v>
      </c>
      <c r="C225" s="74" t="s">
        <v>480</v>
      </c>
      <c r="D225" s="116">
        <v>197385</v>
      </c>
      <c r="E225" s="95"/>
      <c r="F225" s="8"/>
    </row>
    <row r="226" spans="1:6" ht="15" customHeight="1" x14ac:dyDescent="0.25">
      <c r="A226" s="163"/>
      <c r="C226" s="74"/>
      <c r="D226" s="95"/>
      <c r="E226" s="95"/>
      <c r="F226" s="8"/>
    </row>
    <row r="227" spans="1:6" ht="15" customHeight="1" x14ac:dyDescent="0.3">
      <c r="A227" s="34" t="s">
        <v>565</v>
      </c>
      <c r="C227" s="74"/>
      <c r="D227" s="95"/>
      <c r="E227" s="95"/>
      <c r="F227" s="8"/>
    </row>
    <row r="228" spans="1:6" ht="15" customHeight="1" x14ac:dyDescent="0.25">
      <c r="A228" s="164" t="s">
        <v>672</v>
      </c>
      <c r="B228" t="s">
        <v>566</v>
      </c>
      <c r="C228" s="74" t="s">
        <v>568</v>
      </c>
      <c r="D228" s="116">
        <v>71613</v>
      </c>
      <c r="E228" s="95"/>
      <c r="F228" s="8"/>
    </row>
    <row r="229" spans="1:6" ht="15" customHeight="1" x14ac:dyDescent="0.25">
      <c r="A229" s="171" t="s">
        <v>673</v>
      </c>
      <c r="C229" s="74"/>
      <c r="D229" s="95"/>
      <c r="E229" s="95"/>
      <c r="F229" s="8"/>
    </row>
    <row r="230" spans="1:6" ht="15" customHeight="1" x14ac:dyDescent="0.25">
      <c r="A230" s="163" t="s">
        <v>563</v>
      </c>
      <c r="B230" t="s">
        <v>564</v>
      </c>
      <c r="C230" s="74" t="s">
        <v>567</v>
      </c>
      <c r="D230" s="243">
        <v>76641</v>
      </c>
      <c r="E230" s="95" t="s">
        <v>674</v>
      </c>
      <c r="F230" s="8"/>
    </row>
    <row r="231" spans="1:6" ht="15" customHeight="1" x14ac:dyDescent="0.25">
      <c r="A231" s="163"/>
      <c r="C231" s="74"/>
      <c r="D231" s="95"/>
      <c r="E231" s="95"/>
      <c r="F231" s="8"/>
    </row>
    <row r="232" spans="1:6" ht="15" customHeight="1" x14ac:dyDescent="0.25">
      <c r="C232" s="66" t="s">
        <v>404</v>
      </c>
      <c r="D232" s="67" t="s">
        <v>59</v>
      </c>
      <c r="E232" s="67" t="s">
        <v>43</v>
      </c>
      <c r="F232" s="67" t="s">
        <v>60</v>
      </c>
    </row>
    <row r="233" spans="1:6" ht="15" customHeight="1" x14ac:dyDescent="0.25">
      <c r="C233" s="161" t="s">
        <v>475</v>
      </c>
      <c r="D233" s="162">
        <v>100000</v>
      </c>
      <c r="E233" s="162">
        <f>D228</f>
        <v>71613</v>
      </c>
      <c r="F233" s="162">
        <f>D233-E233</f>
        <v>28387</v>
      </c>
    </row>
    <row r="234" spans="1:6" ht="15" customHeight="1" x14ac:dyDescent="0.25">
      <c r="B234" s="71"/>
      <c r="C234" s="214" t="s">
        <v>701</v>
      </c>
      <c r="D234" s="215">
        <v>500000</v>
      </c>
      <c r="E234" s="215">
        <f>D221+D223+D225</f>
        <v>302840</v>
      </c>
      <c r="F234" s="215"/>
    </row>
    <row r="235" spans="1:6" ht="15" customHeight="1" x14ac:dyDescent="0.25">
      <c r="B235" s="71"/>
      <c r="C235" s="72"/>
      <c r="D235" s="73"/>
      <c r="E235" s="73"/>
      <c r="F235" s="73"/>
    </row>
    <row r="236" spans="1:6" ht="15" customHeight="1" x14ac:dyDescent="0.3">
      <c r="A236" s="81" t="s">
        <v>675</v>
      </c>
      <c r="B236" s="82"/>
      <c r="C236" s="87"/>
      <c r="D236" s="73"/>
      <c r="E236" s="73"/>
      <c r="F236" s="73"/>
    </row>
    <row r="237" spans="1:6" ht="15" customHeight="1" x14ac:dyDescent="0.25">
      <c r="A237" s="257" t="s">
        <v>676</v>
      </c>
      <c r="B237" s="71" t="s">
        <v>677</v>
      </c>
      <c r="C237" s="74" t="s">
        <v>678</v>
      </c>
      <c r="D237" s="101">
        <v>59780</v>
      </c>
      <c r="E237" s="73"/>
      <c r="F237" s="73"/>
    </row>
    <row r="238" spans="1:6" ht="15" customHeight="1" x14ac:dyDescent="0.25">
      <c r="A238" s="1" t="s">
        <v>679</v>
      </c>
      <c r="B238" s="71"/>
      <c r="C238" s="72"/>
      <c r="D238" s="73"/>
      <c r="E238" s="73"/>
      <c r="F238" s="73"/>
    </row>
    <row r="239" spans="1:6" ht="15" customHeight="1" x14ac:dyDescent="0.25">
      <c r="B239" s="71"/>
      <c r="C239" s="66" t="s">
        <v>404</v>
      </c>
      <c r="D239" s="67" t="s">
        <v>59</v>
      </c>
      <c r="E239" s="67" t="s">
        <v>43</v>
      </c>
      <c r="F239" s="67" t="s">
        <v>60</v>
      </c>
    </row>
    <row r="240" spans="1:6" ht="15" customHeight="1" x14ac:dyDescent="0.25">
      <c r="B240" s="71"/>
      <c r="C240" s="161" t="s">
        <v>382</v>
      </c>
      <c r="D240" s="162">
        <v>50000</v>
      </c>
      <c r="E240" s="162">
        <f>D238</f>
        <v>0</v>
      </c>
      <c r="F240" s="162">
        <f>D240-E240</f>
        <v>50000</v>
      </c>
    </row>
    <row r="241" spans="1:6" ht="15" customHeight="1" x14ac:dyDescent="0.25">
      <c r="B241" s="71"/>
      <c r="C241" s="72"/>
      <c r="D241" s="73"/>
      <c r="E241" s="73"/>
      <c r="F241" s="73"/>
    </row>
    <row r="242" spans="1:6" ht="15" customHeight="1" x14ac:dyDescent="0.25">
      <c r="B242" s="71"/>
      <c r="C242" s="72"/>
      <c r="D242" s="73"/>
      <c r="E242" s="73"/>
      <c r="F242" s="73"/>
    </row>
    <row r="243" spans="1:6" ht="15" customHeight="1" x14ac:dyDescent="0.3">
      <c r="A243" s="81" t="s">
        <v>182</v>
      </c>
      <c r="B243" s="108"/>
      <c r="C243" s="108"/>
      <c r="D243" s="15"/>
      <c r="E243" s="15"/>
      <c r="F243" s="15"/>
    </row>
    <row r="244" spans="1:6" ht="15" customHeight="1" x14ac:dyDescent="0.3">
      <c r="A244" s="81" t="s">
        <v>183</v>
      </c>
      <c r="B244" s="108"/>
      <c r="C244" s="108"/>
      <c r="D244" s="15"/>
      <c r="E244" s="15"/>
      <c r="F244" s="15"/>
    </row>
    <row r="245" spans="1:6" ht="15" customHeight="1" x14ac:dyDescent="0.3">
      <c r="A245" s="132"/>
      <c r="B245" s="128"/>
      <c r="C245" s="128"/>
      <c r="D245" s="15"/>
      <c r="E245" s="15"/>
      <c r="F245" s="15"/>
    </row>
    <row r="246" spans="1:6" ht="15" customHeight="1" x14ac:dyDescent="0.3">
      <c r="A246" s="61" t="s">
        <v>386</v>
      </c>
      <c r="B246" s="71"/>
      <c r="C246" s="71"/>
      <c r="D246" s="95"/>
      <c r="E246" s="78"/>
      <c r="F246" s="15"/>
    </row>
    <row r="247" spans="1:6" ht="15" customHeight="1" x14ac:dyDescent="0.25">
      <c r="A247" s="163"/>
      <c r="B247" t="s">
        <v>489</v>
      </c>
      <c r="C247" s="71"/>
      <c r="D247" s="194">
        <v>320760</v>
      </c>
      <c r="E247" s="78" t="s">
        <v>458</v>
      </c>
      <c r="F247" s="15"/>
    </row>
    <row r="248" spans="1:6" ht="15" customHeight="1" x14ac:dyDescent="0.25">
      <c r="A248" s="163" t="s">
        <v>569</v>
      </c>
      <c r="B248" t="s">
        <v>504</v>
      </c>
      <c r="C248" s="71" t="s">
        <v>505</v>
      </c>
      <c r="D248" s="101">
        <v>400833</v>
      </c>
      <c r="E248" s="78"/>
      <c r="F248" s="15"/>
    </row>
    <row r="249" spans="1:6" ht="15" customHeight="1" x14ac:dyDescent="0.25">
      <c r="A249" s="163"/>
      <c r="C249" s="71"/>
      <c r="D249" s="101"/>
      <c r="E249" s="78"/>
      <c r="F249" s="15"/>
    </row>
    <row r="250" spans="1:6" ht="15" customHeight="1" x14ac:dyDescent="0.25">
      <c r="A250" s="163"/>
      <c r="C250" s="71"/>
      <c r="D250" s="95"/>
      <c r="E250" s="78"/>
      <c r="F250" s="78"/>
    </row>
    <row r="251" spans="1:6" ht="15" customHeight="1" x14ac:dyDescent="0.3">
      <c r="A251" s="34" t="s">
        <v>570</v>
      </c>
      <c r="C251" s="71"/>
      <c r="D251" s="95"/>
      <c r="E251" s="78"/>
      <c r="F251" s="15"/>
    </row>
    <row r="252" spans="1:6" ht="15" customHeight="1" x14ac:dyDescent="0.25">
      <c r="A252" s="163" t="s">
        <v>493</v>
      </c>
      <c r="B252" t="s">
        <v>494</v>
      </c>
      <c r="C252" s="71" t="s">
        <v>495</v>
      </c>
      <c r="D252" s="95">
        <v>62100</v>
      </c>
      <c r="E252" s="78"/>
      <c r="F252" s="15"/>
    </row>
    <row r="253" spans="1:6" ht="15" customHeight="1" x14ac:dyDescent="0.25">
      <c r="A253" s="163" t="s">
        <v>516</v>
      </c>
      <c r="B253" t="s">
        <v>494</v>
      </c>
      <c r="C253" s="71" t="s">
        <v>517</v>
      </c>
      <c r="D253" s="95">
        <v>10764</v>
      </c>
      <c r="E253" s="78"/>
      <c r="F253" s="15"/>
    </row>
    <row r="254" spans="1:6" ht="15" customHeight="1" x14ac:dyDescent="0.25">
      <c r="A254" s="255" t="s">
        <v>518</v>
      </c>
      <c r="C254" s="71"/>
      <c r="D254" s="162">
        <f>SUM(D252:D253)</f>
        <v>72864</v>
      </c>
      <c r="E254" s="78"/>
      <c r="F254" s="15"/>
    </row>
    <row r="255" spans="1:6" ht="15" customHeight="1" x14ac:dyDescent="0.25">
      <c r="A255" s="255"/>
      <c r="C255" s="71"/>
      <c r="D255" s="73"/>
      <c r="E255" s="78"/>
      <c r="F255" s="15"/>
    </row>
    <row r="256" spans="1:6" ht="15" customHeight="1" x14ac:dyDescent="0.25">
      <c r="A256" s="224" t="s">
        <v>578</v>
      </c>
      <c r="B256" t="s">
        <v>433</v>
      </c>
      <c r="C256" s="71" t="s">
        <v>579</v>
      </c>
      <c r="D256" s="101">
        <v>33266</v>
      </c>
      <c r="E256" s="78"/>
      <c r="F256" s="15"/>
    </row>
    <row r="257" spans="1:6" ht="15" customHeight="1" x14ac:dyDescent="0.25">
      <c r="A257" s="224" t="s">
        <v>580</v>
      </c>
      <c r="B257" t="s">
        <v>581</v>
      </c>
      <c r="C257" s="71" t="s">
        <v>582</v>
      </c>
      <c r="D257" s="101">
        <v>54812</v>
      </c>
      <c r="E257" s="78"/>
      <c r="F257" s="15"/>
    </row>
    <row r="258" spans="1:6" ht="15" customHeight="1" x14ac:dyDescent="0.25">
      <c r="A258" s="224" t="s">
        <v>583</v>
      </c>
      <c r="B258" t="s">
        <v>584</v>
      </c>
      <c r="C258" s="71" t="s">
        <v>585</v>
      </c>
      <c r="D258" s="126">
        <v>51060</v>
      </c>
      <c r="E258" s="78" t="s">
        <v>602</v>
      </c>
      <c r="F258" s="15"/>
    </row>
    <row r="259" spans="1:6" ht="15" customHeight="1" x14ac:dyDescent="0.25">
      <c r="A259" s="209" t="s">
        <v>709</v>
      </c>
      <c r="B259" t="s">
        <v>584</v>
      </c>
      <c r="C259" s="71" t="s">
        <v>710</v>
      </c>
      <c r="D259" s="126">
        <v>61035</v>
      </c>
      <c r="E259" s="78" t="s">
        <v>602</v>
      </c>
      <c r="F259" s="15"/>
    </row>
    <row r="260" spans="1:6" ht="15" customHeight="1" x14ac:dyDescent="0.25">
      <c r="A260" s="209"/>
      <c r="C260" s="71"/>
      <c r="D260" s="73"/>
      <c r="E260" s="78"/>
      <c r="F260" s="15"/>
    </row>
    <row r="261" spans="1:6" ht="15" customHeight="1" x14ac:dyDescent="0.3">
      <c r="A261" s="129" t="s">
        <v>496</v>
      </c>
      <c r="B261" s="219"/>
      <c r="C261" s="71"/>
      <c r="D261" s="73"/>
      <c r="E261" s="78"/>
      <c r="F261" s="15"/>
    </row>
    <row r="262" spans="1:6" ht="15" customHeight="1" x14ac:dyDescent="0.25">
      <c r="A262" s="166" t="s">
        <v>497</v>
      </c>
      <c r="B262" s="25" t="s">
        <v>487</v>
      </c>
      <c r="C262" s="91" t="s">
        <v>498</v>
      </c>
      <c r="D262" s="126">
        <v>128910</v>
      </c>
      <c r="E262" s="78" t="s">
        <v>547</v>
      </c>
      <c r="F262" s="15"/>
    </row>
    <row r="263" spans="1:6" ht="15" customHeight="1" x14ac:dyDescent="0.25">
      <c r="A263" s="166"/>
      <c r="B263" s="25"/>
      <c r="C263" s="91"/>
      <c r="D263" s="73"/>
      <c r="E263" s="78"/>
      <c r="F263" s="15"/>
    </row>
    <row r="264" spans="1:6" ht="15" customHeight="1" x14ac:dyDescent="0.3">
      <c r="A264" s="129" t="s">
        <v>571</v>
      </c>
      <c r="B264" s="25"/>
      <c r="C264" s="91"/>
      <c r="D264" s="73"/>
      <c r="E264" s="78"/>
      <c r="F264" s="15"/>
    </row>
    <row r="265" spans="1:6" ht="15" customHeight="1" x14ac:dyDescent="0.25">
      <c r="A265" s="166" t="s">
        <v>706</v>
      </c>
      <c r="B265" s="25"/>
      <c r="C265" s="91" t="s">
        <v>707</v>
      </c>
      <c r="D265" s="116">
        <v>47190</v>
      </c>
      <c r="E265" s="78"/>
      <c r="F265" s="15"/>
    </row>
    <row r="266" spans="1:6" ht="15" customHeight="1" x14ac:dyDescent="0.25">
      <c r="A266" s="166" t="s">
        <v>572</v>
      </c>
      <c r="B266" s="25" t="s">
        <v>573</v>
      </c>
      <c r="C266" s="91" t="s">
        <v>574</v>
      </c>
      <c r="D266" s="116">
        <v>108299</v>
      </c>
      <c r="E266" s="78"/>
      <c r="F266" s="15"/>
    </row>
    <row r="267" spans="1:6" ht="15" customHeight="1" x14ac:dyDescent="0.25">
      <c r="A267" s="166" t="s">
        <v>656</v>
      </c>
      <c r="B267" s="25" t="s">
        <v>657</v>
      </c>
      <c r="C267" s="91" t="s">
        <v>658</v>
      </c>
      <c r="D267" s="116">
        <v>4235</v>
      </c>
      <c r="E267" s="78"/>
      <c r="F267" s="15"/>
    </row>
    <row r="268" spans="1:6" ht="15" customHeight="1" x14ac:dyDescent="0.25">
      <c r="A268" s="166" t="s">
        <v>659</v>
      </c>
      <c r="B268" s="25" t="s">
        <v>660</v>
      </c>
      <c r="C268" s="91" t="s">
        <v>661</v>
      </c>
      <c r="D268" s="116">
        <v>9438</v>
      </c>
      <c r="E268" s="78"/>
      <c r="F268" s="15"/>
    </row>
    <row r="269" spans="1:6" ht="15" customHeight="1" x14ac:dyDescent="0.25">
      <c r="A269" s="166"/>
      <c r="B269" s="25"/>
      <c r="C269" s="91"/>
      <c r="D269" s="95"/>
      <c r="E269" s="78"/>
      <c r="F269" s="15"/>
    </row>
    <row r="270" spans="1:6" ht="15" customHeight="1" x14ac:dyDescent="0.3">
      <c r="A270" s="129" t="s">
        <v>588</v>
      </c>
      <c r="B270" s="25"/>
      <c r="C270" s="91"/>
      <c r="D270" s="73"/>
      <c r="E270" s="78"/>
      <c r="F270" s="15"/>
    </row>
    <row r="271" spans="1:6" ht="15" customHeight="1" x14ac:dyDescent="0.25">
      <c r="A271" s="166" t="s">
        <v>589</v>
      </c>
      <c r="B271" s="25" t="s">
        <v>590</v>
      </c>
      <c r="C271" s="91" t="s">
        <v>591</v>
      </c>
      <c r="D271" s="101">
        <v>32622</v>
      </c>
      <c r="E271" s="78"/>
      <c r="F271" s="15"/>
    </row>
    <row r="272" spans="1:6" ht="15" customHeight="1" x14ac:dyDescent="0.25">
      <c r="A272" s="209"/>
      <c r="B272" s="25"/>
      <c r="C272" s="91"/>
      <c r="D272" s="73"/>
      <c r="E272" s="78"/>
      <c r="F272" s="15"/>
    </row>
    <row r="273" spans="1:6" ht="15" customHeight="1" x14ac:dyDescent="0.3">
      <c r="A273" s="129" t="s">
        <v>499</v>
      </c>
      <c r="B273" s="25"/>
      <c r="C273" s="71"/>
      <c r="D273" s="73"/>
      <c r="E273" s="78"/>
      <c r="F273" s="15"/>
    </row>
    <row r="274" spans="1:6" ht="15" customHeight="1" x14ac:dyDescent="0.25">
      <c r="A274" s="164" t="s">
        <v>612</v>
      </c>
      <c r="B274" s="25" t="s">
        <v>575</v>
      </c>
      <c r="C274" s="71" t="s">
        <v>613</v>
      </c>
      <c r="D274" s="101">
        <v>613675</v>
      </c>
      <c r="E274" s="78"/>
      <c r="F274" s="15"/>
    </row>
    <row r="275" spans="1:6" ht="15" customHeight="1" x14ac:dyDescent="0.25">
      <c r="A275" s="164" t="s">
        <v>610</v>
      </c>
      <c r="B275" s="25" t="s">
        <v>260</v>
      </c>
      <c r="C275" s="71" t="s">
        <v>611</v>
      </c>
      <c r="D275" s="101">
        <v>20570</v>
      </c>
      <c r="E275" s="78"/>
      <c r="F275" s="15"/>
    </row>
    <row r="276" spans="1:6" ht="15" customHeight="1" x14ac:dyDescent="0.25">
      <c r="A276" s="29" t="s">
        <v>629</v>
      </c>
      <c r="B276" s="25"/>
      <c r="C276" s="71"/>
      <c r="D276" s="73"/>
      <c r="E276" s="78"/>
      <c r="F276" s="15"/>
    </row>
    <row r="277" spans="1:6" ht="15" customHeight="1" x14ac:dyDescent="0.25">
      <c r="A277" s="163"/>
      <c r="B277" s="91"/>
      <c r="C277" s="71"/>
      <c r="D277" s="73"/>
      <c r="E277" s="78"/>
      <c r="F277" s="15"/>
    </row>
    <row r="278" spans="1:6" ht="15" customHeight="1" x14ac:dyDescent="0.3">
      <c r="A278" s="34" t="s">
        <v>483</v>
      </c>
      <c r="B278" s="25"/>
      <c r="C278" s="71"/>
      <c r="D278" s="95"/>
      <c r="E278" s="78"/>
      <c r="F278" s="15"/>
    </row>
    <row r="279" spans="1:6" ht="15" customHeight="1" x14ac:dyDescent="0.25">
      <c r="A279" s="163" t="s">
        <v>484</v>
      </c>
      <c r="B279" s="25" t="s">
        <v>384</v>
      </c>
      <c r="C279" s="71" t="s">
        <v>385</v>
      </c>
      <c r="D279" s="194">
        <v>405980</v>
      </c>
      <c r="E279" s="78" t="s">
        <v>411</v>
      </c>
      <c r="F279" s="15"/>
    </row>
    <row r="280" spans="1:6" ht="15" customHeight="1" x14ac:dyDescent="0.25">
      <c r="A280" s="28" t="s">
        <v>485</v>
      </c>
      <c r="B280" s="25"/>
      <c r="C280" s="71"/>
      <c r="D280" s="95"/>
      <c r="E280" s="78"/>
      <c r="F280" s="15"/>
    </row>
    <row r="281" spans="1:6" ht="15" customHeight="1" x14ac:dyDescent="0.25">
      <c r="A281" s="163" t="s">
        <v>486</v>
      </c>
      <c r="B281" s="25" t="s">
        <v>487</v>
      </c>
      <c r="C281" s="71" t="s">
        <v>488</v>
      </c>
      <c r="D281" s="116">
        <v>109072</v>
      </c>
      <c r="E281" s="78"/>
      <c r="F281" s="15"/>
    </row>
    <row r="282" spans="1:6" ht="15" customHeight="1" x14ac:dyDescent="0.25">
      <c r="A282" s="163" t="s">
        <v>490</v>
      </c>
      <c r="B282" s="25" t="s">
        <v>291</v>
      </c>
      <c r="C282" s="71" t="s">
        <v>491</v>
      </c>
      <c r="D282" s="116">
        <v>288948</v>
      </c>
      <c r="E282" s="78"/>
      <c r="F282" s="15"/>
    </row>
    <row r="283" spans="1:6" ht="15" customHeight="1" x14ac:dyDescent="0.25">
      <c r="A283" s="163"/>
      <c r="B283" s="25"/>
      <c r="C283" s="71"/>
      <c r="D283" s="215">
        <f>SUM(D281:D282)</f>
        <v>398020</v>
      </c>
      <c r="E283" s="78"/>
      <c r="F283" s="15"/>
    </row>
    <row r="284" spans="1:6" ht="15" customHeight="1" x14ac:dyDescent="0.3">
      <c r="A284" s="41" t="s">
        <v>592</v>
      </c>
      <c r="B284" s="25"/>
      <c r="C284" s="71"/>
      <c r="D284" s="95"/>
      <c r="E284" s="78"/>
      <c r="F284" s="15"/>
    </row>
    <row r="285" spans="1:6" ht="15" customHeight="1" x14ac:dyDescent="0.25">
      <c r="A285" s="163" t="s">
        <v>593</v>
      </c>
      <c r="B285" s="25" t="s">
        <v>594</v>
      </c>
      <c r="C285" s="71" t="s">
        <v>595</v>
      </c>
      <c r="D285" s="101">
        <v>57840</v>
      </c>
      <c r="E285" s="78"/>
      <c r="F285" s="15"/>
    </row>
    <row r="286" spans="1:6" ht="15" customHeight="1" x14ac:dyDescent="0.25">
      <c r="A286" s="163" t="s">
        <v>604</v>
      </c>
      <c r="B286" s="25" t="s">
        <v>605</v>
      </c>
      <c r="C286" s="71" t="s">
        <v>606</v>
      </c>
      <c r="D286" s="101">
        <v>6408</v>
      </c>
      <c r="E286" s="78"/>
      <c r="F286" s="15"/>
    </row>
    <row r="287" spans="1:6" ht="15" customHeight="1" x14ac:dyDescent="0.25">
      <c r="A287" s="163"/>
      <c r="B287" s="25"/>
      <c r="C287" s="71"/>
      <c r="D287" s="73"/>
      <c r="E287" s="78"/>
      <c r="F287" s="15"/>
    </row>
    <row r="288" spans="1:6" ht="15" customHeight="1" x14ac:dyDescent="0.25">
      <c r="A288" s="163"/>
      <c r="B288" s="25"/>
      <c r="C288" s="71"/>
      <c r="D288" s="73"/>
      <c r="E288" s="78"/>
      <c r="F288" s="15"/>
    </row>
    <row r="289" spans="1:6" ht="15" customHeight="1" x14ac:dyDescent="0.3">
      <c r="A289" s="41" t="s">
        <v>662</v>
      </c>
      <c r="B289" s="25"/>
      <c r="C289" s="71"/>
      <c r="D289" s="73"/>
      <c r="E289" s="78"/>
      <c r="F289" s="15"/>
    </row>
    <row r="290" spans="1:6" ht="15" customHeight="1" x14ac:dyDescent="0.25">
      <c r="A290" s="163" t="s">
        <v>705</v>
      </c>
      <c r="B290" s="25"/>
      <c r="C290" s="71" t="s">
        <v>323</v>
      </c>
      <c r="D290" s="101">
        <v>34270</v>
      </c>
      <c r="E290" s="78"/>
      <c r="F290" s="15"/>
    </row>
    <row r="291" spans="1:6" ht="15" customHeight="1" x14ac:dyDescent="0.25">
      <c r="A291" s="256" t="s">
        <v>663</v>
      </c>
      <c r="B291" s="25" t="s">
        <v>664</v>
      </c>
      <c r="C291" s="71" t="s">
        <v>665</v>
      </c>
      <c r="D291" s="101">
        <v>24955</v>
      </c>
      <c r="E291" s="78"/>
      <c r="F291" s="15"/>
    </row>
    <row r="292" spans="1:6" ht="15" customHeight="1" x14ac:dyDescent="0.25">
      <c r="A292" s="256" t="s">
        <v>703</v>
      </c>
      <c r="B292" s="25"/>
      <c r="C292" s="71" t="s">
        <v>704</v>
      </c>
      <c r="D292" s="101">
        <v>18050</v>
      </c>
      <c r="E292" s="78"/>
      <c r="F292" s="15"/>
    </row>
    <row r="293" spans="1:6" ht="15" customHeight="1" x14ac:dyDescent="0.25">
      <c r="A293" s="163"/>
      <c r="B293" s="25"/>
      <c r="C293" s="71"/>
      <c r="D293" s="73"/>
      <c r="E293" s="78"/>
      <c r="F293" s="15"/>
    </row>
    <row r="294" spans="1:6" ht="15" customHeight="1" x14ac:dyDescent="0.3">
      <c r="A294" s="41" t="s">
        <v>596</v>
      </c>
      <c r="B294" s="25"/>
      <c r="C294" s="71"/>
      <c r="D294" s="73"/>
      <c r="E294" s="78"/>
      <c r="F294" s="15"/>
    </row>
    <row r="295" spans="1:6" ht="15" customHeight="1" x14ac:dyDescent="0.25">
      <c r="A295" s="163" t="s">
        <v>597</v>
      </c>
      <c r="B295" s="25" t="s">
        <v>598</v>
      </c>
      <c r="C295" s="71" t="s">
        <v>599</v>
      </c>
      <c r="D295" s="126">
        <v>60500</v>
      </c>
      <c r="E295" s="78" t="s">
        <v>666</v>
      </c>
      <c r="F295" s="15"/>
    </row>
    <row r="296" spans="1:6" ht="15" customHeight="1" x14ac:dyDescent="0.25">
      <c r="A296" s="163" t="s">
        <v>667</v>
      </c>
      <c r="B296" s="25" t="s">
        <v>668</v>
      </c>
      <c r="C296" s="71" t="s">
        <v>669</v>
      </c>
      <c r="D296" s="101">
        <v>58478</v>
      </c>
      <c r="E296" s="78"/>
      <c r="F296" s="15"/>
    </row>
    <row r="297" spans="1:6" ht="15" customHeight="1" x14ac:dyDescent="0.25">
      <c r="A297" s="163"/>
      <c r="B297" s="25"/>
      <c r="C297" s="71"/>
      <c r="D297" s="95"/>
      <c r="E297" s="78"/>
      <c r="F297" s="15"/>
    </row>
    <row r="298" spans="1:6" ht="16.5" thickBot="1" x14ac:dyDescent="0.3">
      <c r="A298" s="163"/>
      <c r="B298" s="25"/>
      <c r="C298" s="179" t="s">
        <v>325</v>
      </c>
      <c r="D298" s="180" t="s">
        <v>59</v>
      </c>
      <c r="E298" s="180" t="s">
        <v>43</v>
      </c>
      <c r="F298" s="180" t="s">
        <v>60</v>
      </c>
    </row>
    <row r="299" spans="1:6" ht="15.75" x14ac:dyDescent="0.25">
      <c r="A299" s="80"/>
      <c r="C299" s="220" t="s">
        <v>492</v>
      </c>
      <c r="D299" s="221">
        <v>2100000</v>
      </c>
      <c r="E299" s="221">
        <f>D296+D292+D291+D290+D286+D285+D282+D281+D275+D274+D271+D268+D267+D266+D257+D256+D254+D248</f>
        <v>1948635</v>
      </c>
      <c r="F299" s="222">
        <f>D299-E299</f>
        <v>151365</v>
      </c>
    </row>
    <row r="300" spans="1:6" ht="15.75" x14ac:dyDescent="0.25">
      <c r="A300" s="80"/>
      <c r="C300" s="140" t="s">
        <v>708</v>
      </c>
      <c r="D300" s="275" t="s">
        <v>711</v>
      </c>
      <c r="E300" s="276"/>
      <c r="F300" s="277"/>
    </row>
    <row r="302" spans="1:6" x14ac:dyDescent="0.25">
      <c r="A302" t="s">
        <v>609</v>
      </c>
    </row>
  </sheetData>
  <mergeCells count="4">
    <mergeCell ref="E90:F90"/>
    <mergeCell ref="D180:F180"/>
    <mergeCell ref="D195:F195"/>
    <mergeCell ref="D300:F300"/>
  </mergeCells>
  <pageMargins left="0.25" right="0.25" top="0.75" bottom="0.75" header="0.3" footer="0.3"/>
  <pageSetup paperSize="9" scale="88" fitToHeight="0" orientation="landscape" r:id="rId1"/>
  <headerFooter>
    <oddHeader xml:space="preserve">&amp;C
</oddHeader>
    <oddFooter>&amp;CStránka &amp;P</oddFooter>
  </headerFooter>
  <rowBreaks count="1" manualBreakCount="1">
    <brk id="137" max="16383" man="1"/>
  </rowBreaks>
  <colBreaks count="1" manualBreakCount="1">
    <brk id="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3"/>
  <sheetViews>
    <sheetView workbookViewId="0">
      <selection activeCell="D2" sqref="D2"/>
    </sheetView>
  </sheetViews>
  <sheetFormatPr defaultRowHeight="15" x14ac:dyDescent="0.25"/>
  <cols>
    <col min="1" max="1" width="9.5703125" customWidth="1"/>
    <col min="2" max="2" width="24" customWidth="1"/>
    <col min="3" max="3" width="56.7109375" customWidth="1"/>
    <col min="4" max="4" width="12.28515625" customWidth="1"/>
    <col min="5" max="5" width="11.85546875" customWidth="1"/>
    <col min="6" max="6" width="14.140625" customWidth="1"/>
  </cols>
  <sheetData>
    <row r="1" spans="1:7" x14ac:dyDescent="0.25">
      <c r="A1" s="28"/>
      <c r="C1" s="14"/>
      <c r="D1" s="15"/>
      <c r="E1" s="15"/>
      <c r="F1" s="15"/>
      <c r="G1" s="14"/>
    </row>
    <row r="2" spans="1:7" ht="18.75" x14ac:dyDescent="0.3">
      <c r="A2" s="41" t="s">
        <v>169</v>
      </c>
      <c r="C2" s="14"/>
      <c r="D2" s="15"/>
      <c r="E2" s="15"/>
      <c r="F2" s="15"/>
      <c r="G2" s="14"/>
    </row>
    <row r="3" spans="1:7" ht="18.75" x14ac:dyDescent="0.3">
      <c r="A3" s="41"/>
      <c r="C3" s="14"/>
      <c r="D3" s="15"/>
      <c r="E3" s="15"/>
      <c r="F3" s="15"/>
      <c r="G3" s="14"/>
    </row>
    <row r="4" spans="1:7" ht="15.75" x14ac:dyDescent="0.25">
      <c r="A4" s="19" t="s">
        <v>113</v>
      </c>
      <c r="C4" s="14"/>
      <c r="D4" s="15"/>
      <c r="E4" s="15"/>
      <c r="F4" s="15"/>
      <c r="G4" s="14"/>
    </row>
    <row r="5" spans="1:7" x14ac:dyDescent="0.25">
      <c r="A5" s="2" t="s">
        <v>120</v>
      </c>
      <c r="B5" t="s">
        <v>28</v>
      </c>
      <c r="C5" t="s">
        <v>29</v>
      </c>
      <c r="D5" s="17">
        <v>9375</v>
      </c>
    </row>
    <row r="6" spans="1:7" x14ac:dyDescent="0.25">
      <c r="A6" s="2"/>
      <c r="B6" t="s">
        <v>21</v>
      </c>
      <c r="C6" t="s">
        <v>168</v>
      </c>
      <c r="D6" s="17">
        <v>60500</v>
      </c>
    </row>
    <row r="7" spans="1:7" x14ac:dyDescent="0.25">
      <c r="A7" s="2"/>
      <c r="B7" t="s">
        <v>12</v>
      </c>
      <c r="C7" t="s">
        <v>13</v>
      </c>
      <c r="D7" s="17">
        <v>20000</v>
      </c>
    </row>
    <row r="8" spans="1:7" x14ac:dyDescent="0.25">
      <c r="A8" s="2"/>
      <c r="B8" t="s">
        <v>1</v>
      </c>
      <c r="C8" t="s">
        <v>6</v>
      </c>
      <c r="D8" s="17">
        <v>36751</v>
      </c>
    </row>
    <row r="9" spans="1:7" x14ac:dyDescent="0.25">
      <c r="A9" s="2"/>
      <c r="B9" t="s">
        <v>1</v>
      </c>
      <c r="C9" t="s">
        <v>7</v>
      </c>
      <c r="D9" s="17">
        <v>65692</v>
      </c>
    </row>
    <row r="10" spans="1:7" x14ac:dyDescent="0.25">
      <c r="A10" s="4"/>
      <c r="B10" t="s">
        <v>32</v>
      </c>
      <c r="C10" t="s">
        <v>33</v>
      </c>
      <c r="D10" s="17">
        <v>10000</v>
      </c>
    </row>
    <row r="11" spans="1:7" x14ac:dyDescent="0.25">
      <c r="A11" s="4"/>
      <c r="B11" t="s">
        <v>103</v>
      </c>
      <c r="C11" t="s">
        <v>104</v>
      </c>
      <c r="D11" s="17">
        <v>9680</v>
      </c>
    </row>
    <row r="12" spans="1:7" x14ac:dyDescent="0.25">
      <c r="A12" s="4"/>
      <c r="B12" t="s">
        <v>26</v>
      </c>
      <c r="C12" t="s">
        <v>112</v>
      </c>
      <c r="D12" s="17">
        <v>255800</v>
      </c>
    </row>
    <row r="13" spans="1:7" x14ac:dyDescent="0.25">
      <c r="A13" s="2"/>
      <c r="B13" t="s">
        <v>26</v>
      </c>
      <c r="C13" t="s">
        <v>27</v>
      </c>
      <c r="D13" s="17">
        <v>27650</v>
      </c>
    </row>
    <row r="14" spans="1:7" x14ac:dyDescent="0.25">
      <c r="A14" s="4"/>
      <c r="B14" t="s">
        <v>34</v>
      </c>
      <c r="C14" t="s">
        <v>35</v>
      </c>
      <c r="D14" s="17">
        <v>30000</v>
      </c>
    </row>
    <row r="15" spans="1:7" x14ac:dyDescent="0.25">
      <c r="A15" s="5"/>
      <c r="B15" t="s">
        <v>40</v>
      </c>
      <c r="C15" t="s">
        <v>42</v>
      </c>
      <c r="D15" s="17">
        <v>38145</v>
      </c>
    </row>
    <row r="16" spans="1:7" ht="15.75" thickBot="1" x14ac:dyDescent="0.3">
      <c r="A16" s="5"/>
      <c r="B16" t="s">
        <v>47</v>
      </c>
      <c r="C16" t="s">
        <v>48</v>
      </c>
      <c r="D16" s="17">
        <v>45000</v>
      </c>
    </row>
    <row r="17" spans="1:6" ht="15.75" thickBot="1" x14ac:dyDescent="0.3">
      <c r="A17" s="27"/>
      <c r="D17" s="7">
        <f>SUM(D5:D16)</f>
        <v>608593</v>
      </c>
      <c r="E17" t="s">
        <v>118</v>
      </c>
    </row>
    <row r="18" spans="1:6" x14ac:dyDescent="0.25">
      <c r="A18" s="27"/>
      <c r="D18" s="8"/>
    </row>
    <row r="19" spans="1:6" x14ac:dyDescent="0.25">
      <c r="A19" s="27"/>
      <c r="B19" s="1" t="s">
        <v>171</v>
      </c>
      <c r="D19" s="8"/>
    </row>
    <row r="20" spans="1:6" x14ac:dyDescent="0.25">
      <c r="A20" s="27"/>
      <c r="B20" s="1" t="s">
        <v>172</v>
      </c>
      <c r="D20" s="8"/>
    </row>
    <row r="21" spans="1:6" x14ac:dyDescent="0.25">
      <c r="A21" s="27"/>
      <c r="D21" s="8"/>
    </row>
    <row r="22" spans="1:6" x14ac:dyDescent="0.25">
      <c r="A22" s="50" t="s">
        <v>128</v>
      </c>
      <c r="B22" t="s">
        <v>170</v>
      </c>
      <c r="C22" t="s">
        <v>11</v>
      </c>
      <c r="D22" s="10">
        <v>99800</v>
      </c>
    </row>
    <row r="23" spans="1:6" x14ac:dyDescent="0.25">
      <c r="B23" t="s">
        <v>173</v>
      </c>
      <c r="C23" t="s">
        <v>174</v>
      </c>
      <c r="D23" s="10">
        <v>538</v>
      </c>
    </row>
    <row r="24" spans="1:6" x14ac:dyDescent="0.25">
      <c r="A24" s="2"/>
      <c r="B24" t="s">
        <v>170</v>
      </c>
      <c r="C24" t="s">
        <v>11</v>
      </c>
      <c r="D24" s="10">
        <v>4200</v>
      </c>
    </row>
    <row r="25" spans="1:6" x14ac:dyDescent="0.25">
      <c r="A25" s="2"/>
      <c r="D25" s="51">
        <f>SUM(D22:D24)</f>
        <v>104538</v>
      </c>
      <c r="E25" t="s">
        <v>177</v>
      </c>
    </row>
    <row r="26" spans="1:6" x14ac:dyDescent="0.25">
      <c r="A26" s="2"/>
      <c r="D26" s="10"/>
    </row>
    <row r="27" spans="1:6" ht="15.75" x14ac:dyDescent="0.25">
      <c r="A27" s="2"/>
      <c r="C27" s="37" t="s">
        <v>140</v>
      </c>
      <c r="D27" s="38" t="s">
        <v>59</v>
      </c>
      <c r="E27" s="38" t="s">
        <v>43</v>
      </c>
      <c r="F27" s="38" t="s">
        <v>60</v>
      </c>
    </row>
    <row r="28" spans="1:6" x14ac:dyDescent="0.25">
      <c r="A28" s="27"/>
      <c r="C28" s="35" t="s">
        <v>175</v>
      </c>
      <c r="D28" s="36">
        <v>9500000</v>
      </c>
      <c r="E28" s="36">
        <f>D25</f>
        <v>104538</v>
      </c>
      <c r="F28" s="36">
        <f>D28-E28</f>
        <v>9395462</v>
      </c>
    </row>
    <row r="29" spans="1:6" x14ac:dyDescent="0.25">
      <c r="A29" s="2"/>
      <c r="C29" s="35" t="s">
        <v>176</v>
      </c>
      <c r="D29" s="36"/>
      <c r="E29" s="36">
        <v>7837416</v>
      </c>
      <c r="F29" s="36">
        <f>D28-E29</f>
        <v>1662584</v>
      </c>
    </row>
    <row r="30" spans="1:6" x14ac:dyDescent="0.25">
      <c r="A30" s="2"/>
      <c r="C30" s="14"/>
      <c r="D30" s="15"/>
      <c r="E30" s="15"/>
      <c r="F30" s="15"/>
    </row>
    <row r="31" spans="1:6" ht="15.75" x14ac:dyDescent="0.25">
      <c r="A31" s="53" t="s">
        <v>178</v>
      </c>
      <c r="C31" s="14"/>
      <c r="D31" s="15"/>
      <c r="E31" s="15"/>
      <c r="F31" s="15"/>
    </row>
    <row r="32" spans="1:6" x14ac:dyDescent="0.25">
      <c r="A32" s="2"/>
      <c r="C32" s="14"/>
      <c r="D32" s="15"/>
      <c r="E32" s="15"/>
      <c r="F32" s="15"/>
    </row>
    <row r="33" spans="1:6" x14ac:dyDescent="0.25">
      <c r="A33" s="2"/>
      <c r="C33" s="14"/>
      <c r="D33" s="15"/>
      <c r="E33" s="15"/>
      <c r="F33" s="15"/>
    </row>
  </sheetData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1"/>
  <sheetViews>
    <sheetView workbookViewId="0">
      <selection activeCell="D23" sqref="D23"/>
    </sheetView>
  </sheetViews>
  <sheetFormatPr defaultRowHeight="15" x14ac:dyDescent="0.25"/>
  <cols>
    <col min="1" max="1" width="11.5703125" customWidth="1"/>
    <col min="2" max="2" width="24.140625" customWidth="1"/>
    <col min="3" max="3" width="25.42578125" customWidth="1"/>
    <col min="4" max="4" width="54.28515625" customWidth="1"/>
  </cols>
  <sheetData>
    <row r="1" spans="1:7" x14ac:dyDescent="0.25">
      <c r="A1" s="28"/>
      <c r="C1" s="14"/>
      <c r="D1" s="15"/>
      <c r="E1" s="15"/>
      <c r="F1" s="15"/>
      <c r="G1" s="14"/>
    </row>
    <row r="2" spans="1:7" ht="18.75" x14ac:dyDescent="0.3">
      <c r="A2" s="41" t="s">
        <v>167</v>
      </c>
      <c r="D2" s="3"/>
      <c r="F2" s="8"/>
    </row>
    <row r="3" spans="1:7" ht="15.75" x14ac:dyDescent="0.25">
      <c r="A3" s="19"/>
      <c r="D3" s="3"/>
      <c r="F3" s="8"/>
    </row>
    <row r="4" spans="1:7" x14ac:dyDescent="0.25">
      <c r="A4" s="2" t="s">
        <v>120</v>
      </c>
      <c r="B4" t="s">
        <v>36</v>
      </c>
      <c r="C4" t="s">
        <v>37</v>
      </c>
      <c r="D4" s="12">
        <v>9922</v>
      </c>
    </row>
    <row r="5" spans="1:7" x14ac:dyDescent="0.25">
      <c r="A5" s="5"/>
      <c r="B5" t="s">
        <v>49</v>
      </c>
      <c r="C5" t="s">
        <v>50</v>
      </c>
      <c r="D5" s="12">
        <v>94000</v>
      </c>
    </row>
    <row r="6" spans="1:7" x14ac:dyDescent="0.25">
      <c r="A6" s="5"/>
      <c r="B6" t="s">
        <v>51</v>
      </c>
      <c r="C6" t="s">
        <v>52</v>
      </c>
      <c r="D6" s="12">
        <v>8500</v>
      </c>
    </row>
    <row r="7" spans="1:7" x14ac:dyDescent="0.25">
      <c r="A7" s="5"/>
      <c r="B7" t="s">
        <v>49</v>
      </c>
      <c r="C7" t="s">
        <v>105</v>
      </c>
      <c r="D7" s="12">
        <v>4600</v>
      </c>
    </row>
    <row r="8" spans="1:7" ht="15.75" thickBot="1" x14ac:dyDescent="0.3">
      <c r="A8" s="5"/>
      <c r="B8" t="s">
        <v>115</v>
      </c>
      <c r="C8" t="s">
        <v>116</v>
      </c>
      <c r="D8" s="12">
        <v>15000</v>
      </c>
    </row>
    <row r="9" spans="1:7" ht="15.75" thickBot="1" x14ac:dyDescent="0.3">
      <c r="A9" s="1"/>
      <c r="D9" s="7">
        <f>SUM(D4:D8)</f>
        <v>132022</v>
      </c>
      <c r="E9" t="s">
        <v>118</v>
      </c>
    </row>
    <row r="10" spans="1:7" x14ac:dyDescent="0.25">
      <c r="A10" s="1"/>
      <c r="D10" s="8"/>
    </row>
    <row r="11" spans="1:7" x14ac:dyDescent="0.25">
      <c r="A11" s="1" t="s">
        <v>160</v>
      </c>
      <c r="D11" s="8"/>
    </row>
    <row r="12" spans="1:7" x14ac:dyDescent="0.25">
      <c r="A12" s="28"/>
      <c r="D12" s="3"/>
    </row>
    <row r="13" spans="1:7" x14ac:dyDescent="0.25">
      <c r="A13" t="s">
        <v>128</v>
      </c>
      <c r="B13" t="s">
        <v>158</v>
      </c>
      <c r="C13" t="s">
        <v>88</v>
      </c>
      <c r="D13" s="3">
        <v>28000</v>
      </c>
    </row>
    <row r="14" spans="1:7" x14ac:dyDescent="0.25">
      <c r="A14" s="28"/>
      <c r="B14" t="s">
        <v>161</v>
      </c>
      <c r="C14" s="14" t="s">
        <v>162</v>
      </c>
      <c r="D14" s="15">
        <v>1887600</v>
      </c>
      <c r="E14" s="15"/>
      <c r="F14" s="15"/>
      <c r="G14" s="14"/>
    </row>
    <row r="15" spans="1:7" x14ac:dyDescent="0.25">
      <c r="A15" s="28"/>
      <c r="B15" t="s">
        <v>161</v>
      </c>
      <c r="C15" s="14" t="s">
        <v>185</v>
      </c>
      <c r="D15" s="15">
        <v>481601</v>
      </c>
      <c r="E15" s="15"/>
      <c r="F15" s="15"/>
      <c r="G15" s="14"/>
    </row>
    <row r="16" spans="1:7" x14ac:dyDescent="0.25">
      <c r="A16" s="29"/>
      <c r="B16" t="s">
        <v>49</v>
      </c>
      <c r="C16" s="47" t="s">
        <v>187</v>
      </c>
      <c r="D16" s="10">
        <v>25000</v>
      </c>
      <c r="E16" s="15"/>
      <c r="F16" s="15"/>
      <c r="G16" s="14"/>
    </row>
    <row r="17" spans="1:7" x14ac:dyDescent="0.25">
      <c r="A17" s="28"/>
      <c r="B17" t="s">
        <v>158</v>
      </c>
      <c r="C17" s="47" t="s">
        <v>186</v>
      </c>
      <c r="D17" s="15">
        <v>34000</v>
      </c>
      <c r="E17" s="15"/>
      <c r="F17" s="15"/>
      <c r="G17" s="14"/>
    </row>
    <row r="18" spans="1:7" x14ac:dyDescent="0.25">
      <c r="A18" s="28"/>
      <c r="C18" s="47"/>
      <c r="D18" s="8">
        <f>SUM(D13:D17)</f>
        <v>2456201</v>
      </c>
      <c r="E18" s="15"/>
      <c r="F18" s="15"/>
      <c r="G18" s="14"/>
    </row>
    <row r="19" spans="1:7" ht="15.75" x14ac:dyDescent="0.25">
      <c r="A19" s="28"/>
      <c r="C19" s="37" t="s">
        <v>140</v>
      </c>
      <c r="D19" s="38" t="s">
        <v>59</v>
      </c>
      <c r="E19" s="38" t="s">
        <v>43</v>
      </c>
      <c r="F19" s="38" t="s">
        <v>60</v>
      </c>
      <c r="G19" s="14"/>
    </row>
    <row r="20" spans="1:7" x14ac:dyDescent="0.25">
      <c r="A20" s="28"/>
      <c r="C20" s="35" t="s">
        <v>163</v>
      </c>
      <c r="D20" s="36">
        <v>2500000</v>
      </c>
      <c r="E20" s="36">
        <f>D18</f>
        <v>2456201</v>
      </c>
      <c r="F20" s="36">
        <f>D20-E20</f>
        <v>43799</v>
      </c>
      <c r="G20" s="14"/>
    </row>
    <row r="21" spans="1:7" x14ac:dyDescent="0.25">
      <c r="A21" s="28"/>
      <c r="C21" s="54" t="s">
        <v>189</v>
      </c>
      <c r="D21" s="15"/>
      <c r="E21" s="15"/>
      <c r="F21" s="15"/>
      <c r="G21" s="14"/>
    </row>
  </sheetData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workbookViewId="0">
      <selection activeCell="D14" sqref="D14"/>
    </sheetView>
  </sheetViews>
  <sheetFormatPr defaultRowHeight="15" x14ac:dyDescent="0.25"/>
  <cols>
    <col min="1" max="1" width="10" customWidth="1"/>
    <col min="2" max="2" width="16.5703125" customWidth="1"/>
    <col min="3" max="3" width="20.42578125" customWidth="1"/>
    <col min="4" max="4" width="46.28515625" customWidth="1"/>
  </cols>
  <sheetData>
    <row r="1" spans="1:7" x14ac:dyDescent="0.25">
      <c r="A1" s="1" t="s">
        <v>18</v>
      </c>
      <c r="E1" s="3"/>
    </row>
    <row r="2" spans="1:7" x14ac:dyDescent="0.25">
      <c r="A2" s="1" t="s">
        <v>19</v>
      </c>
      <c r="B2" s="1"/>
      <c r="C2" s="1"/>
      <c r="E2" s="3"/>
    </row>
    <row r="3" spans="1:7" x14ac:dyDescent="0.25">
      <c r="E3" s="13" t="s">
        <v>43</v>
      </c>
      <c r="F3" s="1" t="s">
        <v>59</v>
      </c>
      <c r="G3" s="1" t="s">
        <v>60</v>
      </c>
    </row>
    <row r="4" spans="1:7" x14ac:dyDescent="0.25">
      <c r="A4" s="2">
        <v>42382</v>
      </c>
      <c r="B4" t="s">
        <v>9</v>
      </c>
      <c r="C4" t="s">
        <v>20</v>
      </c>
      <c r="D4" t="s">
        <v>54</v>
      </c>
      <c r="E4" s="3">
        <v>59290</v>
      </c>
    </row>
    <row r="5" spans="1:7" x14ac:dyDescent="0.25">
      <c r="A5" s="2"/>
      <c r="E5" s="3"/>
    </row>
    <row r="6" spans="1:7" x14ac:dyDescent="0.25">
      <c r="A6" s="2">
        <v>42411</v>
      </c>
      <c r="B6" t="s">
        <v>30</v>
      </c>
      <c r="C6" t="s">
        <v>31</v>
      </c>
      <c r="D6" t="s">
        <v>56</v>
      </c>
      <c r="E6" s="3">
        <v>1113.2</v>
      </c>
    </row>
    <row r="7" spans="1:7" ht="15.75" thickBot="1" x14ac:dyDescent="0.3">
      <c r="A7" s="2">
        <v>42442</v>
      </c>
      <c r="B7" t="s">
        <v>24</v>
      </c>
      <c r="C7" t="s">
        <v>25</v>
      </c>
      <c r="D7" t="s">
        <v>55</v>
      </c>
      <c r="E7" s="3">
        <v>63000</v>
      </c>
    </row>
    <row r="8" spans="1:7" ht="15.75" thickBot="1" x14ac:dyDescent="0.3">
      <c r="E8" s="7">
        <f>SUM(E4:E7)</f>
        <v>123403.2</v>
      </c>
      <c r="F8" s="1">
        <v>1120000</v>
      </c>
      <c r="G8" s="13">
        <f>F8-E8</f>
        <v>996596.8</v>
      </c>
    </row>
    <row r="9" spans="1:7" x14ac:dyDescent="0.25">
      <c r="A9" t="s">
        <v>58</v>
      </c>
      <c r="E9" s="8"/>
    </row>
    <row r="10" spans="1:7" x14ac:dyDescent="0.25">
      <c r="A10" s="2" t="s">
        <v>57</v>
      </c>
      <c r="E10" s="8"/>
    </row>
  </sheetData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5"/>
  <sheetViews>
    <sheetView workbookViewId="0">
      <selection activeCell="C3" sqref="C3"/>
    </sheetView>
  </sheetViews>
  <sheetFormatPr defaultRowHeight="15" x14ac:dyDescent="0.25"/>
  <cols>
    <col min="2" max="2" width="24.140625" customWidth="1"/>
    <col min="3" max="3" width="57.42578125" customWidth="1"/>
    <col min="4" max="4" width="15.42578125" customWidth="1"/>
    <col min="5" max="5" width="10.140625" customWidth="1"/>
  </cols>
  <sheetData>
    <row r="1" spans="1:6" ht="18.75" x14ac:dyDescent="0.3">
      <c r="A1" s="41" t="s">
        <v>190</v>
      </c>
      <c r="C1" s="14"/>
      <c r="D1" s="15"/>
      <c r="E1" s="15"/>
      <c r="F1" s="15"/>
    </row>
    <row r="2" spans="1:6" ht="15.75" thickBot="1" x14ac:dyDescent="0.3">
      <c r="A2" s="25" t="s">
        <v>123</v>
      </c>
      <c r="C2" s="14"/>
      <c r="D2" s="15"/>
      <c r="E2" s="15"/>
      <c r="F2" s="15"/>
    </row>
    <row r="3" spans="1:6" ht="15.75" thickBot="1" x14ac:dyDescent="0.3">
      <c r="A3" s="25" t="s">
        <v>120</v>
      </c>
      <c r="B3" t="s">
        <v>9</v>
      </c>
      <c r="C3" s="14" t="s">
        <v>11</v>
      </c>
      <c r="D3" s="21">
        <v>6050</v>
      </c>
      <c r="E3" s="15" t="s">
        <v>127</v>
      </c>
      <c r="F3" s="15"/>
    </row>
    <row r="4" spans="1:6" x14ac:dyDescent="0.25">
      <c r="A4" s="28"/>
      <c r="B4" t="s">
        <v>9</v>
      </c>
      <c r="C4" s="14" t="s">
        <v>17</v>
      </c>
      <c r="D4" s="15">
        <v>4840</v>
      </c>
      <c r="E4" s="15"/>
      <c r="F4" s="15"/>
    </row>
    <row r="5" spans="1:6" x14ac:dyDescent="0.25">
      <c r="A5" s="28"/>
      <c r="B5" t="s">
        <v>2</v>
      </c>
      <c r="C5" s="14" t="s">
        <v>8</v>
      </c>
      <c r="D5" s="15">
        <v>7986</v>
      </c>
      <c r="E5" s="15"/>
      <c r="F5" s="15"/>
    </row>
    <row r="6" spans="1:6" x14ac:dyDescent="0.25">
      <c r="A6" s="28"/>
      <c r="B6" t="s">
        <v>9</v>
      </c>
      <c r="C6" t="s">
        <v>10</v>
      </c>
      <c r="D6" s="15">
        <v>1613</v>
      </c>
      <c r="E6" s="15"/>
      <c r="F6" s="15"/>
    </row>
    <row r="7" spans="1:6" ht="15.75" thickBot="1" x14ac:dyDescent="0.3">
      <c r="A7" s="28"/>
      <c r="B7" t="s">
        <v>9</v>
      </c>
      <c r="C7" t="s">
        <v>11</v>
      </c>
      <c r="D7" s="15">
        <v>8309</v>
      </c>
      <c r="E7" s="15"/>
      <c r="F7" s="15"/>
    </row>
    <row r="8" spans="1:6" ht="15.75" thickBot="1" x14ac:dyDescent="0.3">
      <c r="A8" s="25" t="s">
        <v>128</v>
      </c>
      <c r="D8" s="21">
        <f>SUM(D4:D7)</f>
        <v>22748</v>
      </c>
      <c r="E8" s="15" t="s">
        <v>118</v>
      </c>
      <c r="F8" s="15"/>
    </row>
    <row r="9" spans="1:6" x14ac:dyDescent="0.25">
      <c r="A9" s="25"/>
      <c r="B9" t="s">
        <v>202</v>
      </c>
      <c r="C9" t="s">
        <v>88</v>
      </c>
      <c r="D9" s="15">
        <v>20000</v>
      </c>
      <c r="E9" s="15"/>
      <c r="F9" s="15"/>
    </row>
    <row r="10" spans="1:6" ht="15.75" thickBot="1" x14ac:dyDescent="0.3">
      <c r="A10" s="25"/>
      <c r="B10" t="s">
        <v>151</v>
      </c>
      <c r="C10" s="14" t="s">
        <v>152</v>
      </c>
      <c r="D10" s="10">
        <v>997766</v>
      </c>
      <c r="E10" s="15"/>
      <c r="F10" s="15"/>
    </row>
    <row r="11" spans="1:6" ht="15.75" thickBot="1" x14ac:dyDescent="0.3">
      <c r="A11" s="25"/>
      <c r="C11" s="14"/>
      <c r="D11" s="7">
        <f>SUM(D9:D10)</f>
        <v>1017766</v>
      </c>
      <c r="E11" s="15" t="s">
        <v>203</v>
      </c>
      <c r="F11" s="15"/>
    </row>
    <row r="12" spans="1:6" ht="15.75" thickBot="1" x14ac:dyDescent="0.3">
      <c r="A12" s="28"/>
      <c r="C12" s="14"/>
      <c r="D12" s="10"/>
      <c r="E12" s="15"/>
      <c r="F12" s="15"/>
    </row>
    <row r="13" spans="1:6" ht="16.5" thickBot="1" x14ac:dyDescent="0.3">
      <c r="A13" s="28"/>
      <c r="C13" s="45" t="s">
        <v>153</v>
      </c>
      <c r="D13" s="43">
        <f>SUM(D4:D10)</f>
        <v>1063262</v>
      </c>
      <c r="E13" s="15" t="s">
        <v>204</v>
      </c>
      <c r="F13" s="15"/>
    </row>
    <row r="14" spans="1:6" ht="15.75" x14ac:dyDescent="0.25">
      <c r="A14" s="28"/>
      <c r="C14" s="48"/>
      <c r="D14" s="42"/>
      <c r="E14" s="15"/>
      <c r="F14" s="15"/>
    </row>
    <row r="15" spans="1:6" ht="15.75" x14ac:dyDescent="0.25">
      <c r="A15" s="46" t="s">
        <v>209</v>
      </c>
      <c r="C15" s="14"/>
      <c r="D15" s="15"/>
      <c r="E15" s="15"/>
      <c r="F15" s="15"/>
    </row>
    <row r="16" spans="1:6" x14ac:dyDescent="0.25">
      <c r="A16" s="55" t="s">
        <v>191</v>
      </c>
      <c r="B16" s="1"/>
      <c r="D16" s="3"/>
    </row>
    <row r="17" spans="1:7" x14ac:dyDescent="0.25">
      <c r="A17" t="s">
        <v>128</v>
      </c>
      <c r="D17" s="44"/>
      <c r="E17" s="1"/>
      <c r="F17" s="1"/>
      <c r="G17" s="1" t="s">
        <v>60</v>
      </c>
    </row>
    <row r="18" spans="1:7" x14ac:dyDescent="0.25">
      <c r="A18" s="2"/>
      <c r="B18" t="s">
        <v>9</v>
      </c>
      <c r="C18" t="s">
        <v>154</v>
      </c>
      <c r="D18" s="3">
        <v>101640</v>
      </c>
      <c r="G18" s="13">
        <f>F18-E18</f>
        <v>0</v>
      </c>
    </row>
    <row r="19" spans="1:7" x14ac:dyDescent="0.25">
      <c r="B19" t="s">
        <v>156</v>
      </c>
      <c r="C19" t="s">
        <v>155</v>
      </c>
      <c r="D19" s="17">
        <v>4235</v>
      </c>
    </row>
    <row r="20" spans="1:7" x14ac:dyDescent="0.25">
      <c r="B20" t="s">
        <v>9</v>
      </c>
      <c r="C20" t="s">
        <v>157</v>
      </c>
      <c r="D20" s="17">
        <v>4356</v>
      </c>
    </row>
    <row r="21" spans="1:7" x14ac:dyDescent="0.25">
      <c r="B21" t="s">
        <v>9</v>
      </c>
      <c r="C21" t="s">
        <v>184</v>
      </c>
      <c r="D21" s="17">
        <v>193600</v>
      </c>
    </row>
    <row r="22" spans="1:7" x14ac:dyDescent="0.25">
      <c r="B22" t="s">
        <v>195</v>
      </c>
      <c r="C22" t="s">
        <v>196</v>
      </c>
      <c r="D22" s="17">
        <v>5500</v>
      </c>
    </row>
    <row r="23" spans="1:7" x14ac:dyDescent="0.25">
      <c r="B23" t="s">
        <v>9</v>
      </c>
      <c r="C23" t="s">
        <v>197</v>
      </c>
      <c r="D23" s="17">
        <v>6050</v>
      </c>
    </row>
    <row r="24" spans="1:7" ht="15.75" thickBot="1" x14ac:dyDescent="0.3">
      <c r="B24" t="s">
        <v>198</v>
      </c>
      <c r="D24" s="17"/>
    </row>
    <row r="25" spans="1:7" ht="15.75" thickBot="1" x14ac:dyDescent="0.3">
      <c r="D25" s="56">
        <f>SUM(D18:D24)</f>
        <v>315381</v>
      </c>
      <c r="E25" t="s">
        <v>201</v>
      </c>
    </row>
    <row r="26" spans="1:7" ht="15.75" x14ac:dyDescent="0.25">
      <c r="A26" s="46" t="s">
        <v>200</v>
      </c>
      <c r="D26" s="17"/>
    </row>
    <row r="27" spans="1:7" x14ac:dyDescent="0.25">
      <c r="C27" t="s">
        <v>205</v>
      </c>
      <c r="D27" s="58">
        <v>116765</v>
      </c>
    </row>
    <row r="28" spans="1:7" x14ac:dyDescent="0.25">
      <c r="C28" t="s">
        <v>206</v>
      </c>
      <c r="D28" s="58">
        <v>118598</v>
      </c>
    </row>
    <row r="29" spans="1:7" ht="15.75" thickBot="1" x14ac:dyDescent="0.3">
      <c r="C29" t="s">
        <v>207</v>
      </c>
      <c r="D29" s="58">
        <v>25870</v>
      </c>
    </row>
    <row r="30" spans="1:7" ht="15.75" thickBot="1" x14ac:dyDescent="0.3">
      <c r="D30" s="56">
        <f>SUM(D27:D29)</f>
        <v>261233</v>
      </c>
      <c r="E30" t="s">
        <v>208</v>
      </c>
    </row>
    <row r="31" spans="1:7" x14ac:dyDescent="0.25">
      <c r="A31" s="2"/>
      <c r="D31" s="17"/>
    </row>
    <row r="32" spans="1:7" ht="15.75" x14ac:dyDescent="0.25">
      <c r="C32" s="57" t="s">
        <v>140</v>
      </c>
      <c r="D32" s="38" t="s">
        <v>59</v>
      </c>
      <c r="E32" s="38" t="s">
        <v>43</v>
      </c>
      <c r="F32" s="38" t="s">
        <v>60</v>
      </c>
    </row>
    <row r="33" spans="3:6" x14ac:dyDescent="0.25">
      <c r="C33" s="38" t="s">
        <v>193</v>
      </c>
      <c r="D33" s="51">
        <v>2532000</v>
      </c>
      <c r="E33" s="51">
        <f>D11+D25</f>
        <v>1333147</v>
      </c>
      <c r="F33" s="51">
        <f>D33-E33</f>
        <v>1198853</v>
      </c>
    </row>
    <row r="34" spans="3:6" x14ac:dyDescent="0.25">
      <c r="C34" s="38" t="s">
        <v>194</v>
      </c>
      <c r="D34" s="51">
        <v>700000</v>
      </c>
      <c r="E34" s="51">
        <f>D27</f>
        <v>116765</v>
      </c>
      <c r="F34" s="51">
        <f>D34-E34</f>
        <v>583235</v>
      </c>
    </row>
    <row r="35" spans="3:6" x14ac:dyDescent="0.25">
      <c r="C35" s="14"/>
      <c r="D35" s="15"/>
      <c r="E35" s="15"/>
      <c r="F35" s="15"/>
    </row>
  </sheetData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14"/>
  <sheetViews>
    <sheetView topLeftCell="A4" workbookViewId="0">
      <selection activeCell="B15" sqref="B15:C15"/>
    </sheetView>
  </sheetViews>
  <sheetFormatPr defaultRowHeight="15" x14ac:dyDescent="0.25"/>
  <cols>
    <col min="1" max="1" width="13.140625" customWidth="1"/>
    <col min="2" max="2" width="19.5703125" customWidth="1"/>
    <col min="3" max="3" width="25.140625" customWidth="1"/>
    <col min="4" max="4" width="42.85546875" customWidth="1"/>
    <col min="5" max="5" width="11.28515625" customWidth="1"/>
  </cols>
  <sheetData>
    <row r="1" spans="1:6" ht="15.75" x14ac:dyDescent="0.25">
      <c r="D1" s="19" t="s">
        <v>45</v>
      </c>
    </row>
    <row r="2" spans="1:6" x14ac:dyDescent="0.25">
      <c r="A2" s="1" t="s">
        <v>69</v>
      </c>
      <c r="E2" s="3"/>
    </row>
    <row r="3" spans="1:6" x14ac:dyDescent="0.25">
      <c r="A3" s="11" t="s">
        <v>70</v>
      </c>
      <c r="E3" s="3"/>
    </row>
    <row r="4" spans="1:6" x14ac:dyDescent="0.25">
      <c r="A4" s="11" t="s">
        <v>38</v>
      </c>
      <c r="E4" s="3"/>
    </row>
    <row r="5" spans="1:6" x14ac:dyDescent="0.25">
      <c r="A5" t="s">
        <v>41</v>
      </c>
      <c r="E5" s="3"/>
    </row>
    <row r="6" spans="1:6" x14ac:dyDescent="0.25">
      <c r="E6" s="3"/>
    </row>
    <row r="7" spans="1:6" x14ac:dyDescent="0.25">
      <c r="E7" s="3"/>
    </row>
    <row r="8" spans="1:6" x14ac:dyDescent="0.25">
      <c r="A8" s="1" t="s">
        <v>61</v>
      </c>
      <c r="E8" s="3"/>
    </row>
    <row r="9" spans="1:6" x14ac:dyDescent="0.25">
      <c r="A9" t="s">
        <v>62</v>
      </c>
      <c r="E9" s="3"/>
    </row>
    <row r="10" spans="1:6" x14ac:dyDescent="0.25">
      <c r="A10" t="s">
        <v>63</v>
      </c>
      <c r="E10" s="3"/>
    </row>
    <row r="11" spans="1:6" x14ac:dyDescent="0.25">
      <c r="A11" s="2">
        <v>42601</v>
      </c>
      <c r="B11" t="s">
        <v>9</v>
      </c>
      <c r="C11" t="s">
        <v>64</v>
      </c>
      <c r="D11" t="s">
        <v>65</v>
      </c>
      <c r="E11" s="3">
        <v>6050</v>
      </c>
    </row>
    <row r="12" spans="1:6" ht="15.75" thickBot="1" x14ac:dyDescent="0.3">
      <c r="A12" s="2">
        <v>42639</v>
      </c>
      <c r="B12" t="s">
        <v>66</v>
      </c>
      <c r="C12" t="s">
        <v>67</v>
      </c>
      <c r="D12" t="s">
        <v>68</v>
      </c>
      <c r="E12" s="3">
        <v>185730</v>
      </c>
      <c r="F12" t="s">
        <v>71</v>
      </c>
    </row>
    <row r="13" spans="1:6" ht="15.75" thickBot="1" x14ac:dyDescent="0.3">
      <c r="E13" s="7">
        <f>SUM(E11:E12)</f>
        <v>191780</v>
      </c>
    </row>
    <row r="14" spans="1:6" x14ac:dyDescent="0.25">
      <c r="E14" s="3"/>
    </row>
  </sheetData>
  <pageMargins left="0.7" right="0.7" top="0.78740157499999996" bottom="0.78740157499999996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5"/>
  <sheetViews>
    <sheetView workbookViewId="0">
      <selection activeCell="D20" sqref="D20"/>
    </sheetView>
  </sheetViews>
  <sheetFormatPr defaultRowHeight="15" x14ac:dyDescent="0.25"/>
  <cols>
    <col min="2" max="2" width="25.140625" customWidth="1"/>
    <col min="3" max="3" width="23.42578125" customWidth="1"/>
    <col min="4" max="4" width="52.42578125" customWidth="1"/>
  </cols>
  <sheetData>
    <row r="1" spans="1:7" x14ac:dyDescent="0.25">
      <c r="D1" s="1" t="s">
        <v>45</v>
      </c>
    </row>
    <row r="2" spans="1:7" x14ac:dyDescent="0.25">
      <c r="A2" s="1" t="s">
        <v>0</v>
      </c>
      <c r="B2" s="1"/>
      <c r="C2" s="1"/>
      <c r="E2" s="8"/>
    </row>
    <row r="3" spans="1:7" x14ac:dyDescent="0.25">
      <c r="E3" s="13" t="s">
        <v>43</v>
      </c>
      <c r="F3" s="1" t="s">
        <v>59</v>
      </c>
      <c r="G3" s="1" t="s">
        <v>60</v>
      </c>
    </row>
    <row r="4" spans="1:7" x14ac:dyDescent="0.25">
      <c r="A4" s="2">
        <v>42377</v>
      </c>
      <c r="B4" t="s">
        <v>4</v>
      </c>
      <c r="C4" t="s">
        <v>5</v>
      </c>
      <c r="D4" t="s">
        <v>3</v>
      </c>
      <c r="E4" s="3">
        <v>10000</v>
      </c>
    </row>
    <row r="5" spans="1:7" x14ac:dyDescent="0.25">
      <c r="A5" s="2">
        <v>42452</v>
      </c>
      <c r="B5" t="s">
        <v>14</v>
      </c>
      <c r="C5" t="s">
        <v>22</v>
      </c>
      <c r="D5" t="s">
        <v>23</v>
      </c>
      <c r="E5" s="3">
        <v>42000</v>
      </c>
    </row>
    <row r="6" spans="1:7" x14ac:dyDescent="0.25">
      <c r="A6" s="2">
        <v>42473</v>
      </c>
      <c r="B6" t="s">
        <v>14</v>
      </c>
      <c r="C6" t="s">
        <v>15</v>
      </c>
      <c r="D6" t="s">
        <v>16</v>
      </c>
      <c r="E6" s="3">
        <v>38000</v>
      </c>
    </row>
    <row r="7" spans="1:7" x14ac:dyDescent="0.25">
      <c r="A7" s="2">
        <v>42626</v>
      </c>
      <c r="B7" t="s">
        <v>72</v>
      </c>
      <c r="C7" t="s">
        <v>73</v>
      </c>
      <c r="D7" t="s">
        <v>74</v>
      </c>
      <c r="E7" s="3">
        <v>8000</v>
      </c>
    </row>
    <row r="8" spans="1:7" ht="15.75" thickBot="1" x14ac:dyDescent="0.3">
      <c r="A8" s="2">
        <v>42634</v>
      </c>
      <c r="B8" t="s">
        <v>72</v>
      </c>
      <c r="C8" t="s">
        <v>75</v>
      </c>
      <c r="D8" t="s">
        <v>76</v>
      </c>
      <c r="E8" s="3">
        <v>19600</v>
      </c>
    </row>
    <row r="9" spans="1:7" ht="15.75" thickBot="1" x14ac:dyDescent="0.3">
      <c r="A9" s="2"/>
      <c r="E9" s="7">
        <f>SUM(E4:E8)</f>
        <v>117600</v>
      </c>
      <c r="F9" s="20">
        <v>1500000</v>
      </c>
      <c r="G9" s="21">
        <f>F9-E9</f>
        <v>1382400</v>
      </c>
    </row>
    <row r="10" spans="1:7" x14ac:dyDescent="0.25">
      <c r="A10" s="2" t="s">
        <v>44</v>
      </c>
      <c r="E10" s="8"/>
    </row>
    <row r="11" spans="1:7" x14ac:dyDescent="0.25">
      <c r="A11" s="2" t="s">
        <v>78</v>
      </c>
      <c r="E11" s="8"/>
    </row>
    <row r="12" spans="1:7" x14ac:dyDescent="0.25">
      <c r="A12" s="2" t="s">
        <v>77</v>
      </c>
      <c r="E12" s="8"/>
    </row>
    <row r="13" spans="1:7" x14ac:dyDescent="0.25">
      <c r="A13" s="2" t="s">
        <v>79</v>
      </c>
      <c r="E13" s="8"/>
    </row>
    <row r="14" spans="1:7" x14ac:dyDescent="0.25">
      <c r="A14" s="2" t="s">
        <v>80</v>
      </c>
      <c r="E14" s="8"/>
    </row>
    <row r="15" spans="1:7" x14ac:dyDescent="0.25">
      <c r="A15" s="2"/>
      <c r="E15" s="8"/>
    </row>
  </sheetData>
  <pageMargins left="0.25" right="0.25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2"/>
  <sheetViews>
    <sheetView workbookViewId="0">
      <selection activeCell="D22" sqref="D22"/>
    </sheetView>
  </sheetViews>
  <sheetFormatPr defaultRowHeight="15" x14ac:dyDescent="0.25"/>
  <cols>
    <col min="2" max="2" width="22.85546875" customWidth="1"/>
    <col min="3" max="3" width="26" customWidth="1"/>
    <col min="4" max="4" width="41.85546875" customWidth="1"/>
  </cols>
  <sheetData>
    <row r="1" spans="1:7" x14ac:dyDescent="0.25">
      <c r="A1" s="1" t="s">
        <v>95</v>
      </c>
      <c r="D1" s="1" t="s">
        <v>45</v>
      </c>
      <c r="E1" s="3"/>
    </row>
    <row r="2" spans="1:7" x14ac:dyDescent="0.25">
      <c r="A2" s="11" t="s">
        <v>81</v>
      </c>
      <c r="E2" s="3"/>
    </row>
    <row r="3" spans="1:7" x14ac:dyDescent="0.25">
      <c r="A3" t="s">
        <v>39</v>
      </c>
      <c r="E3" s="3"/>
    </row>
    <row r="4" spans="1:7" x14ac:dyDescent="0.25">
      <c r="A4" t="s">
        <v>82</v>
      </c>
      <c r="E4" s="3"/>
    </row>
    <row r="5" spans="1:7" x14ac:dyDescent="0.25">
      <c r="A5" t="s">
        <v>83</v>
      </c>
      <c r="E5" s="3"/>
    </row>
    <row r="6" spans="1:7" x14ac:dyDescent="0.25">
      <c r="E6" s="13" t="s">
        <v>43</v>
      </c>
      <c r="F6" s="1" t="s">
        <v>59</v>
      </c>
      <c r="G6" s="1" t="s">
        <v>60</v>
      </c>
    </row>
    <row r="7" spans="1:7" x14ac:dyDescent="0.25">
      <c r="A7" s="2">
        <v>42578</v>
      </c>
      <c r="B7" t="s">
        <v>84</v>
      </c>
      <c r="C7" t="s">
        <v>85</v>
      </c>
      <c r="D7" t="s">
        <v>86</v>
      </c>
      <c r="E7" s="3">
        <v>5445</v>
      </c>
    </row>
    <row r="8" spans="1:7" x14ac:dyDescent="0.25">
      <c r="A8" s="2">
        <v>42607</v>
      </c>
      <c r="B8" t="s">
        <v>89</v>
      </c>
      <c r="C8" t="s">
        <v>87</v>
      </c>
      <c r="D8" t="s">
        <v>88</v>
      </c>
      <c r="E8" s="3">
        <v>38720</v>
      </c>
    </row>
    <row r="9" spans="1:7" x14ac:dyDescent="0.25">
      <c r="A9" s="2">
        <v>42607</v>
      </c>
      <c r="B9" t="s">
        <v>90</v>
      </c>
      <c r="C9" t="s">
        <v>91</v>
      </c>
      <c r="D9" t="s">
        <v>92</v>
      </c>
      <c r="E9" s="3">
        <v>2990477</v>
      </c>
    </row>
    <row r="10" spans="1:7" ht="15.75" thickBot="1" x14ac:dyDescent="0.3">
      <c r="A10" s="2">
        <v>42607</v>
      </c>
      <c r="B10" t="s">
        <v>90</v>
      </c>
      <c r="C10" t="s">
        <v>93</v>
      </c>
      <c r="D10" t="s">
        <v>94</v>
      </c>
      <c r="E10" s="3">
        <v>116576</v>
      </c>
    </row>
    <row r="11" spans="1:7" ht="15.75" thickBot="1" x14ac:dyDescent="0.3">
      <c r="A11" s="2"/>
      <c r="E11" s="7">
        <f>SUM(E7:E10)</f>
        <v>3151218</v>
      </c>
      <c r="F11" s="22">
        <v>3300000</v>
      </c>
      <c r="G11" s="7">
        <f>F11-E11</f>
        <v>148782</v>
      </c>
    </row>
    <row r="12" spans="1:7" x14ac:dyDescent="0.25">
      <c r="A12" s="2"/>
      <c r="D12" t="s">
        <v>96</v>
      </c>
      <c r="E12" s="8"/>
      <c r="F12" s="24"/>
      <c r="G12" s="8"/>
    </row>
  </sheetData>
  <pageMargins left="0.7" right="0.7" top="0.78740157499999996" bottom="0.78740157499999996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5"/>
  <sheetViews>
    <sheetView workbookViewId="0"/>
  </sheetViews>
  <sheetFormatPr defaultRowHeight="15" x14ac:dyDescent="0.25"/>
  <cols>
    <col min="2" max="2" width="21.7109375" customWidth="1"/>
    <col min="3" max="3" width="22.140625" bestFit="1" customWidth="1"/>
    <col min="4" max="4" width="54.85546875" customWidth="1"/>
    <col min="5" max="5" width="10.5703125" customWidth="1"/>
    <col min="6" max="6" width="9.28515625" customWidth="1"/>
  </cols>
  <sheetData>
    <row r="1" spans="1:7" x14ac:dyDescent="0.25">
      <c r="A1" s="1" t="s">
        <v>45</v>
      </c>
    </row>
    <row r="2" spans="1:7" x14ac:dyDescent="0.25">
      <c r="A2" s="9" t="s">
        <v>97</v>
      </c>
      <c r="E2" s="8"/>
      <c r="G2" s="3"/>
    </row>
    <row r="3" spans="1:7" x14ac:dyDescent="0.25">
      <c r="A3" s="5">
        <v>42634</v>
      </c>
      <c r="B3" t="s">
        <v>98</v>
      </c>
      <c r="C3" t="s">
        <v>99</v>
      </c>
      <c r="D3" t="s">
        <v>100</v>
      </c>
      <c r="E3" s="10">
        <v>143385</v>
      </c>
      <c r="F3" t="s">
        <v>101</v>
      </c>
      <c r="G3" s="3"/>
    </row>
    <row r="4" spans="1:7" ht="15.75" thickBot="1" x14ac:dyDescent="0.3">
      <c r="A4" s="5">
        <v>42634</v>
      </c>
      <c r="B4" t="s">
        <v>98</v>
      </c>
      <c r="C4" t="s">
        <v>46</v>
      </c>
      <c r="D4" t="s">
        <v>102</v>
      </c>
      <c r="E4" s="10">
        <v>3872</v>
      </c>
      <c r="G4" s="3"/>
    </row>
    <row r="5" spans="1:7" ht="15.75" thickBot="1" x14ac:dyDescent="0.3">
      <c r="A5" s="5"/>
      <c r="E5" s="7">
        <f>SUM(E3:E4)</f>
        <v>147257</v>
      </c>
      <c r="G5" s="3"/>
    </row>
  </sheetData>
  <pageMargins left="0.25" right="0.25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63"/>
  <sheetViews>
    <sheetView topLeftCell="A55" workbookViewId="0">
      <selection activeCell="A20" sqref="A20"/>
    </sheetView>
  </sheetViews>
  <sheetFormatPr defaultRowHeight="15" x14ac:dyDescent="0.25"/>
  <cols>
    <col min="1" max="1" width="13" customWidth="1"/>
    <col min="2" max="2" width="16.85546875" customWidth="1"/>
    <col min="3" max="3" width="39.42578125" customWidth="1"/>
    <col min="4" max="4" width="17.42578125" customWidth="1"/>
    <col min="5" max="5" width="24.7109375" customWidth="1"/>
  </cols>
  <sheetData>
    <row r="1" spans="1:6" x14ac:dyDescent="0.25">
      <c r="C1" s="14"/>
      <c r="D1" s="15"/>
      <c r="E1" s="15"/>
      <c r="F1" s="15"/>
    </row>
    <row r="2" spans="1:6" ht="18.75" x14ac:dyDescent="0.3">
      <c r="A2" s="81" t="s">
        <v>218</v>
      </c>
      <c r="B2" s="82"/>
      <c r="C2" s="83"/>
      <c r="D2" s="15"/>
      <c r="E2" s="15"/>
      <c r="F2" s="15"/>
    </row>
    <row r="3" spans="1:6" ht="15.75" x14ac:dyDescent="0.25">
      <c r="A3" s="46"/>
      <c r="D3" s="64"/>
    </row>
    <row r="4" spans="1:6" ht="18.75" x14ac:dyDescent="0.3">
      <c r="A4" s="34" t="s">
        <v>299</v>
      </c>
      <c r="D4" s="64"/>
    </row>
    <row r="5" spans="1:6" ht="15.75" x14ac:dyDescent="0.25">
      <c r="A5" s="46"/>
      <c r="B5" s="114" t="s">
        <v>262</v>
      </c>
      <c r="C5" t="s">
        <v>261</v>
      </c>
      <c r="D5" s="100">
        <v>13527</v>
      </c>
      <c r="E5" t="s">
        <v>271</v>
      </c>
    </row>
    <row r="6" spans="1:6" x14ac:dyDescent="0.25">
      <c r="A6" s="29" t="s">
        <v>272</v>
      </c>
      <c r="D6" s="64"/>
    </row>
    <row r="7" spans="1:6" x14ac:dyDescent="0.25">
      <c r="A7" s="29"/>
      <c r="D7" s="64"/>
    </row>
    <row r="8" spans="1:6" ht="18.75" x14ac:dyDescent="0.3">
      <c r="A8" s="127" t="s">
        <v>312</v>
      </c>
      <c r="B8" s="102"/>
      <c r="C8" s="1"/>
      <c r="D8" s="64"/>
    </row>
    <row r="9" spans="1:6" ht="15.75" x14ac:dyDescent="0.25">
      <c r="A9" s="97"/>
      <c r="B9" s="11" t="s">
        <v>257</v>
      </c>
      <c r="C9" s="11" t="s">
        <v>267</v>
      </c>
      <c r="D9" s="133">
        <v>3381722</v>
      </c>
      <c r="E9" s="115" t="s">
        <v>313</v>
      </c>
      <c r="F9" s="71"/>
    </row>
    <row r="10" spans="1:6" ht="15.75" x14ac:dyDescent="0.25">
      <c r="A10" s="97"/>
      <c r="B10" s="11" t="s">
        <v>260</v>
      </c>
      <c r="C10" s="11" t="s">
        <v>268</v>
      </c>
      <c r="D10" s="133">
        <v>38720</v>
      </c>
      <c r="E10" s="115" t="s">
        <v>314</v>
      </c>
      <c r="F10" s="71"/>
    </row>
    <row r="11" spans="1:6" x14ac:dyDescent="0.25">
      <c r="A11" s="98" t="s">
        <v>336</v>
      </c>
      <c r="B11" s="11"/>
      <c r="C11" s="11"/>
      <c r="D11" s="134">
        <f>SUM(D9:D10)</f>
        <v>3420442</v>
      </c>
      <c r="E11" t="s">
        <v>334</v>
      </c>
    </row>
    <row r="12" spans="1:6" x14ac:dyDescent="0.25">
      <c r="A12" s="98"/>
      <c r="B12" s="11"/>
      <c r="C12" s="11"/>
      <c r="D12" s="111"/>
    </row>
    <row r="13" spans="1:6" ht="18.75" x14ac:dyDescent="0.3">
      <c r="A13" s="128" t="s">
        <v>300</v>
      </c>
      <c r="B13" s="1"/>
      <c r="C13" s="1"/>
      <c r="D13" s="64"/>
    </row>
    <row r="14" spans="1:6" x14ac:dyDescent="0.25">
      <c r="A14" s="71"/>
      <c r="B14" s="11" t="s">
        <v>1</v>
      </c>
      <c r="C14" s="11" t="s">
        <v>267</v>
      </c>
      <c r="D14" s="123">
        <v>530155</v>
      </c>
      <c r="E14" s="91" t="s">
        <v>283</v>
      </c>
      <c r="F14" s="91"/>
    </row>
    <row r="15" spans="1:6" x14ac:dyDescent="0.25">
      <c r="A15" s="71"/>
      <c r="B15" s="11" t="s">
        <v>260</v>
      </c>
      <c r="C15" s="11" t="s">
        <v>268</v>
      </c>
      <c r="D15" s="123">
        <v>14520</v>
      </c>
      <c r="E15" s="115" t="s">
        <v>314</v>
      </c>
      <c r="F15" s="71"/>
    </row>
    <row r="16" spans="1:6" x14ac:dyDescent="0.25">
      <c r="A16" s="71"/>
      <c r="B16" s="11" t="s">
        <v>293</v>
      </c>
      <c r="C16" s="11" t="s">
        <v>294</v>
      </c>
      <c r="D16" s="123">
        <v>17612</v>
      </c>
      <c r="E16" s="115" t="s">
        <v>314</v>
      </c>
      <c r="F16" s="71"/>
    </row>
    <row r="17" spans="1:5" x14ac:dyDescent="0.25">
      <c r="A17" s="71"/>
      <c r="B17" s="11"/>
      <c r="C17" s="11"/>
      <c r="D17" s="135">
        <f>SUM(D14:D16)</f>
        <v>562287</v>
      </c>
    </row>
    <row r="18" spans="1:5" x14ac:dyDescent="0.25">
      <c r="A18" s="94" t="s">
        <v>335</v>
      </c>
      <c r="B18" s="11"/>
      <c r="C18" s="115"/>
      <c r="D18" s="130"/>
      <c r="E18" s="71"/>
    </row>
    <row r="19" spans="1:5" x14ac:dyDescent="0.25">
      <c r="A19" s="71"/>
      <c r="B19" s="11"/>
      <c r="C19" s="115"/>
      <c r="D19" s="130"/>
      <c r="E19" s="71"/>
    </row>
    <row r="20" spans="1:5" x14ac:dyDescent="0.25">
      <c r="A20" s="71"/>
      <c r="B20" s="11"/>
      <c r="C20" s="115"/>
      <c r="D20" s="130"/>
      <c r="E20" s="71"/>
    </row>
    <row r="21" spans="1:5" ht="18.75" x14ac:dyDescent="0.3">
      <c r="A21" s="16" t="s">
        <v>301</v>
      </c>
      <c r="B21" s="1"/>
      <c r="C21" s="1"/>
      <c r="D21" s="64"/>
    </row>
    <row r="22" spans="1:5" x14ac:dyDescent="0.25">
      <c r="B22" t="s">
        <v>9</v>
      </c>
      <c r="C22" t="s">
        <v>237</v>
      </c>
      <c r="D22" s="109">
        <v>181500</v>
      </c>
    </row>
    <row r="23" spans="1:5" x14ac:dyDescent="0.25">
      <c r="B23" t="s">
        <v>240</v>
      </c>
      <c r="C23" t="s">
        <v>241</v>
      </c>
      <c r="D23" s="109">
        <v>60282</v>
      </c>
    </row>
    <row r="24" spans="1:5" x14ac:dyDescent="0.25">
      <c r="B24" t="s">
        <v>216</v>
      </c>
      <c r="C24" t="s">
        <v>246</v>
      </c>
      <c r="D24" s="109">
        <v>4235</v>
      </c>
    </row>
    <row r="25" spans="1:5" x14ac:dyDescent="0.25">
      <c r="D25" s="119">
        <f>SUM(D20:D24)</f>
        <v>246017</v>
      </c>
      <c r="E25" t="s">
        <v>271</v>
      </c>
    </row>
    <row r="26" spans="1:5" x14ac:dyDescent="0.25">
      <c r="B26" t="s">
        <v>9</v>
      </c>
      <c r="C26" t="s">
        <v>330</v>
      </c>
      <c r="D26" s="142">
        <v>22990</v>
      </c>
      <c r="E26" t="s">
        <v>327</v>
      </c>
    </row>
    <row r="27" spans="1:5" x14ac:dyDescent="0.25">
      <c r="D27" s="109"/>
    </row>
    <row r="28" spans="1:5" x14ac:dyDescent="0.25">
      <c r="C28" s="71"/>
      <c r="D28" s="109"/>
      <c r="E28" s="71"/>
    </row>
    <row r="29" spans="1:5" ht="18.75" x14ac:dyDescent="0.3">
      <c r="A29" s="16" t="s">
        <v>302</v>
      </c>
      <c r="B29" s="1"/>
      <c r="C29" t="s">
        <v>266</v>
      </c>
      <c r="D29" s="58"/>
    </row>
    <row r="30" spans="1:5" x14ac:dyDescent="0.25">
      <c r="B30" t="s">
        <v>216</v>
      </c>
      <c r="C30" t="s">
        <v>247</v>
      </c>
      <c r="D30" s="119">
        <v>4235</v>
      </c>
      <c r="E30" s="71" t="s">
        <v>264</v>
      </c>
    </row>
    <row r="31" spans="1:5" x14ac:dyDescent="0.25">
      <c r="D31" s="109"/>
      <c r="E31" s="71"/>
    </row>
    <row r="32" spans="1:5" ht="18.75" x14ac:dyDescent="0.3">
      <c r="A32" s="16" t="s">
        <v>303</v>
      </c>
      <c r="D32" s="109"/>
      <c r="E32" s="71"/>
    </row>
    <row r="33" spans="1:6" x14ac:dyDescent="0.25">
      <c r="B33" t="s">
        <v>275</v>
      </c>
      <c r="C33" t="s">
        <v>276</v>
      </c>
      <c r="D33" s="100">
        <v>5203</v>
      </c>
      <c r="E33" s="115" t="s">
        <v>271</v>
      </c>
      <c r="F33" s="71"/>
    </row>
    <row r="34" spans="1:6" x14ac:dyDescent="0.25">
      <c r="B34" t="s">
        <v>9</v>
      </c>
      <c r="C34" t="s">
        <v>282</v>
      </c>
      <c r="D34" s="100">
        <v>36300</v>
      </c>
      <c r="E34" s="115" t="s">
        <v>271</v>
      </c>
      <c r="F34" s="71"/>
    </row>
    <row r="35" spans="1:6" x14ac:dyDescent="0.25">
      <c r="C35" s="71"/>
      <c r="D35" s="111"/>
      <c r="E35" s="115"/>
      <c r="F35" s="71"/>
    </row>
    <row r="36" spans="1:6" x14ac:dyDescent="0.25">
      <c r="B36" t="s">
        <v>295</v>
      </c>
      <c r="C36" t="s">
        <v>296</v>
      </c>
      <c r="D36" s="141">
        <v>20000</v>
      </c>
      <c r="E36" s="115" t="s">
        <v>337</v>
      </c>
      <c r="F36" s="71"/>
    </row>
    <row r="37" spans="1:6" x14ac:dyDescent="0.25">
      <c r="D37" s="111"/>
      <c r="E37" s="115"/>
      <c r="F37" s="71"/>
    </row>
    <row r="38" spans="1:6" x14ac:dyDescent="0.25">
      <c r="D38" s="109"/>
      <c r="E38" s="71"/>
    </row>
    <row r="39" spans="1:6" ht="18.75" x14ac:dyDescent="0.3">
      <c r="A39" s="16" t="s">
        <v>304</v>
      </c>
      <c r="B39" s="1"/>
      <c r="C39" t="s">
        <v>266</v>
      </c>
      <c r="D39" s="58"/>
    </row>
    <row r="40" spans="1:6" x14ac:dyDescent="0.25">
      <c r="B40" t="s">
        <v>216</v>
      </c>
      <c r="C40" t="s">
        <v>236</v>
      </c>
      <c r="D40" s="100">
        <v>5082</v>
      </c>
      <c r="E40" s="71" t="s">
        <v>271</v>
      </c>
    </row>
    <row r="41" spans="1:6" x14ac:dyDescent="0.25">
      <c r="B41" t="s">
        <v>9</v>
      </c>
      <c r="C41" t="s">
        <v>248</v>
      </c>
      <c r="D41" s="100">
        <v>9559</v>
      </c>
      <c r="E41" s="71" t="s">
        <v>271</v>
      </c>
    </row>
    <row r="42" spans="1:6" x14ac:dyDescent="0.25">
      <c r="B42" t="s">
        <v>9</v>
      </c>
      <c r="C42" t="s">
        <v>330</v>
      </c>
      <c r="D42" s="100">
        <v>16940</v>
      </c>
      <c r="E42" s="71" t="s">
        <v>329</v>
      </c>
    </row>
    <row r="43" spans="1:6" x14ac:dyDescent="0.25">
      <c r="C43" s="71"/>
      <c r="D43" s="111"/>
      <c r="E43" s="71"/>
    </row>
    <row r="44" spans="1:6" x14ac:dyDescent="0.25">
      <c r="B44" t="s">
        <v>9</v>
      </c>
      <c r="C44" t="s">
        <v>330</v>
      </c>
      <c r="D44" s="141">
        <v>10890</v>
      </c>
      <c r="E44" s="71" t="s">
        <v>327</v>
      </c>
    </row>
    <row r="45" spans="1:6" x14ac:dyDescent="0.25">
      <c r="C45" s="1" t="s">
        <v>280</v>
      </c>
      <c r="D45" s="109"/>
      <c r="E45" s="71"/>
    </row>
    <row r="46" spans="1:6" x14ac:dyDescent="0.25">
      <c r="C46" s="1"/>
      <c r="D46" s="109"/>
      <c r="E46" s="71"/>
    </row>
    <row r="47" spans="1:6" ht="18.75" x14ac:dyDescent="0.3">
      <c r="A47" s="34" t="s">
        <v>338</v>
      </c>
      <c r="C47" s="1"/>
      <c r="D47" s="109"/>
      <c r="E47" s="71"/>
    </row>
    <row r="48" spans="1:6" x14ac:dyDescent="0.25">
      <c r="B48" t="s">
        <v>339</v>
      </c>
      <c r="C48" s="11" t="s">
        <v>11</v>
      </c>
      <c r="D48" s="141">
        <v>33000</v>
      </c>
      <c r="E48" s="71" t="s">
        <v>340</v>
      </c>
    </row>
    <row r="49" spans="1:5" x14ac:dyDescent="0.25">
      <c r="C49" s="115"/>
      <c r="D49" s="111"/>
      <c r="E49" s="71"/>
    </row>
    <row r="50" spans="1:5" ht="18.75" x14ac:dyDescent="0.3">
      <c r="A50" s="34" t="s">
        <v>341</v>
      </c>
      <c r="C50" s="115"/>
      <c r="D50" s="111"/>
      <c r="E50" s="71"/>
    </row>
    <row r="51" spans="1:5" x14ac:dyDescent="0.25">
      <c r="B51" t="s">
        <v>195</v>
      </c>
      <c r="C51" s="1" t="s">
        <v>11</v>
      </c>
      <c r="D51" s="141">
        <v>55000</v>
      </c>
      <c r="E51" s="71" t="s">
        <v>327</v>
      </c>
    </row>
    <row r="52" spans="1:5" x14ac:dyDescent="0.25">
      <c r="C52" s="1"/>
      <c r="D52" s="109"/>
      <c r="E52" s="71"/>
    </row>
    <row r="53" spans="1:5" x14ac:dyDescent="0.25">
      <c r="C53" s="55" t="s">
        <v>278</v>
      </c>
      <c r="D53" s="109">
        <v>17353</v>
      </c>
      <c r="E53" s="71"/>
    </row>
    <row r="54" spans="1:5" x14ac:dyDescent="0.25">
      <c r="C54" s="55" t="s">
        <v>244</v>
      </c>
      <c r="D54" s="109">
        <v>38295</v>
      </c>
      <c r="E54" s="71"/>
    </row>
    <row r="55" spans="1:5" ht="15.75" x14ac:dyDescent="0.25">
      <c r="C55" s="110" t="s">
        <v>265</v>
      </c>
      <c r="D55" s="109">
        <v>232683</v>
      </c>
      <c r="E55" s="71"/>
    </row>
    <row r="56" spans="1:5" ht="15.75" x14ac:dyDescent="0.25">
      <c r="A56" s="46"/>
      <c r="C56" s="110" t="s">
        <v>273</v>
      </c>
      <c r="D56" s="109">
        <v>13927</v>
      </c>
      <c r="E56" s="94"/>
    </row>
    <row r="57" spans="1:5" ht="16.5" thickBot="1" x14ac:dyDescent="0.3">
      <c r="A57" s="46"/>
      <c r="C57" s="110" t="s">
        <v>315</v>
      </c>
      <c r="D57" s="109">
        <v>35816</v>
      </c>
      <c r="E57" s="94"/>
    </row>
    <row r="58" spans="1:5" ht="15.75" thickBot="1" x14ac:dyDescent="0.3">
      <c r="D58" s="65">
        <f>SUM(D53:D57)</f>
        <v>338074</v>
      </c>
      <c r="E58" s="94" t="s">
        <v>297</v>
      </c>
    </row>
    <row r="59" spans="1:5" ht="15.75" thickBot="1" x14ac:dyDescent="0.3">
      <c r="C59" s="71"/>
      <c r="D59" s="111"/>
      <c r="E59" s="94"/>
    </row>
    <row r="60" spans="1:5" ht="15.75" thickBot="1" x14ac:dyDescent="0.3">
      <c r="C60" s="113" t="s">
        <v>343</v>
      </c>
      <c r="D60" s="65">
        <f>D42+D41+D40+D34+D33+D30+D25+D17+D11+D5</f>
        <v>4319592</v>
      </c>
      <c r="E60" s="94" t="s">
        <v>342</v>
      </c>
    </row>
    <row r="61" spans="1:5" x14ac:dyDescent="0.25">
      <c r="C61" s="77"/>
      <c r="D61" s="111"/>
      <c r="E61" s="72"/>
    </row>
    <row r="62" spans="1:5" x14ac:dyDescent="0.25">
      <c r="B62" s="71"/>
      <c r="C62" s="71"/>
      <c r="D62" s="111"/>
      <c r="E62" s="94"/>
    </row>
    <row r="63" spans="1:5" x14ac:dyDescent="0.25">
      <c r="B63" s="71"/>
      <c r="C63" s="71"/>
      <c r="D63" s="111"/>
      <c r="E63" s="94"/>
    </row>
  </sheetData>
  <pageMargins left="0.7" right="0.7" top="0.78740157499999996" bottom="0.78740157499999996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1"/>
  <sheetViews>
    <sheetView workbookViewId="0">
      <selection activeCell="A8" sqref="A8"/>
    </sheetView>
  </sheetViews>
  <sheetFormatPr defaultRowHeight="15" x14ac:dyDescent="0.25"/>
  <cols>
    <col min="2" max="2" width="25.28515625" customWidth="1"/>
    <col min="3" max="3" width="52.42578125" customWidth="1"/>
    <col min="4" max="4" width="12.28515625" customWidth="1"/>
  </cols>
  <sheetData>
    <row r="1" spans="1:6" ht="18.75" x14ac:dyDescent="0.3">
      <c r="A1" s="88" t="s">
        <v>180</v>
      </c>
      <c r="B1" s="82"/>
      <c r="C1" s="83"/>
      <c r="D1" s="15"/>
      <c r="E1" s="94"/>
    </row>
    <row r="2" spans="1:6" ht="15.75" x14ac:dyDescent="0.25">
      <c r="A2" s="53"/>
      <c r="C2" s="14"/>
      <c r="D2" s="15"/>
      <c r="E2" s="94"/>
    </row>
    <row r="3" spans="1:6" ht="18.75" x14ac:dyDescent="0.3">
      <c r="A3" s="131" t="s">
        <v>305</v>
      </c>
      <c r="C3" s="14"/>
      <c r="D3" s="10"/>
      <c r="E3" s="94"/>
    </row>
    <row r="4" spans="1:6" ht="15.75" x14ac:dyDescent="0.25">
      <c r="A4" s="105"/>
      <c r="B4" t="s">
        <v>9</v>
      </c>
      <c r="C4" s="14" t="s">
        <v>217</v>
      </c>
      <c r="D4" s="100">
        <v>19360</v>
      </c>
      <c r="E4" s="115" t="s">
        <v>298</v>
      </c>
    </row>
    <row r="5" spans="1:6" ht="15.75" x14ac:dyDescent="0.25">
      <c r="A5" s="62"/>
      <c r="C5" s="14"/>
      <c r="D5" s="8"/>
      <c r="E5" s="94"/>
    </row>
    <row r="6" spans="1:6" ht="18.75" x14ac:dyDescent="0.3">
      <c r="A6" s="131" t="s">
        <v>306</v>
      </c>
      <c r="C6" s="14"/>
      <c r="D6" s="8"/>
      <c r="E6" s="94"/>
    </row>
    <row r="7" spans="1:6" ht="15.75" x14ac:dyDescent="0.25">
      <c r="A7" s="105"/>
      <c r="B7" t="s">
        <v>9</v>
      </c>
      <c r="C7" s="14" t="s">
        <v>215</v>
      </c>
      <c r="D7" s="100">
        <v>43770</v>
      </c>
      <c r="E7" s="115" t="s">
        <v>298</v>
      </c>
    </row>
    <row r="8" spans="1:6" ht="18.75" x14ac:dyDescent="0.3">
      <c r="A8" s="131" t="s">
        <v>307</v>
      </c>
      <c r="C8" s="14"/>
      <c r="D8" s="8"/>
      <c r="E8" s="94"/>
    </row>
    <row r="9" spans="1:6" x14ac:dyDescent="0.25">
      <c r="A9" s="104"/>
      <c r="B9" s="106" t="s">
        <v>259</v>
      </c>
      <c r="C9" s="14" t="s">
        <v>269</v>
      </c>
      <c r="D9" s="143">
        <v>1047170</v>
      </c>
      <c r="E9" s="115" t="s">
        <v>281</v>
      </c>
    </row>
    <row r="10" spans="1:6" x14ac:dyDescent="0.25">
      <c r="A10" s="104"/>
      <c r="B10" s="106" t="s">
        <v>287</v>
      </c>
      <c r="C10" s="14" t="s">
        <v>285</v>
      </c>
      <c r="D10" s="143">
        <v>5445</v>
      </c>
      <c r="E10" s="115" t="s">
        <v>286</v>
      </c>
    </row>
    <row r="11" spans="1:6" x14ac:dyDescent="0.25">
      <c r="A11" s="104"/>
      <c r="B11" s="106" t="s">
        <v>259</v>
      </c>
      <c r="C11" s="14" t="s">
        <v>277</v>
      </c>
      <c r="D11" s="143">
        <v>105765</v>
      </c>
      <c r="E11" s="115" t="s">
        <v>286</v>
      </c>
    </row>
    <row r="12" spans="1:6" ht="15.75" thickBot="1" x14ac:dyDescent="0.3">
      <c r="A12" s="60"/>
      <c r="B12" t="s">
        <v>260</v>
      </c>
      <c r="C12" s="14" t="s">
        <v>270</v>
      </c>
      <c r="D12" s="143">
        <v>20207</v>
      </c>
      <c r="E12" s="115" t="s">
        <v>316</v>
      </c>
    </row>
    <row r="13" spans="1:6" ht="15.75" thickBot="1" x14ac:dyDescent="0.3">
      <c r="A13" s="60"/>
      <c r="C13" s="14"/>
      <c r="D13" s="144">
        <f>SUM(D9:D12)</f>
        <v>1178587</v>
      </c>
      <c r="E13" s="112" t="s">
        <v>345</v>
      </c>
      <c r="F13" s="71"/>
    </row>
    <row r="14" spans="1:6" ht="19.5" thickBot="1" x14ac:dyDescent="0.35">
      <c r="A14" s="34" t="s">
        <v>308</v>
      </c>
      <c r="B14" s="46"/>
      <c r="C14" s="14"/>
      <c r="D14" s="107"/>
      <c r="E14" s="94"/>
    </row>
    <row r="15" spans="1:6" ht="15.75" thickBot="1" x14ac:dyDescent="0.3">
      <c r="A15" s="104"/>
      <c r="B15" t="s">
        <v>9</v>
      </c>
      <c r="C15" s="14" t="s">
        <v>245</v>
      </c>
      <c r="D15" s="69">
        <v>112530</v>
      </c>
      <c r="E15" s="115"/>
    </row>
    <row r="16" spans="1:6" ht="19.5" thickBot="1" x14ac:dyDescent="0.35">
      <c r="A16" s="137" t="s">
        <v>326</v>
      </c>
      <c r="C16" s="77"/>
      <c r="D16" s="95"/>
      <c r="E16" s="115"/>
    </row>
    <row r="17" spans="1:6" ht="15.75" thickBot="1" x14ac:dyDescent="0.3">
      <c r="A17" s="104"/>
      <c r="B17" t="s">
        <v>9</v>
      </c>
      <c r="C17" s="77" t="s">
        <v>245</v>
      </c>
      <c r="D17" s="138">
        <v>118580</v>
      </c>
      <c r="E17" s="94" t="s">
        <v>327</v>
      </c>
    </row>
    <row r="18" spans="1:6" x14ac:dyDescent="0.25">
      <c r="A18" s="104"/>
      <c r="C18" s="14"/>
      <c r="D18" s="73"/>
      <c r="E18" s="115"/>
      <c r="F18" s="71"/>
    </row>
    <row r="19" spans="1:6" x14ac:dyDescent="0.25">
      <c r="C19" s="1" t="s">
        <v>279</v>
      </c>
      <c r="D19" s="111"/>
      <c r="E19" s="94"/>
    </row>
    <row r="20" spans="1:6" x14ac:dyDescent="0.25">
      <c r="C20" s="55" t="s">
        <v>348</v>
      </c>
      <c r="D20" s="147">
        <v>11979</v>
      </c>
      <c r="E20" s="94"/>
    </row>
    <row r="21" spans="1:6" x14ac:dyDescent="0.25">
      <c r="C21" s="55" t="s">
        <v>284</v>
      </c>
      <c r="D21" s="147">
        <v>5203</v>
      </c>
      <c r="E21" s="94"/>
    </row>
    <row r="22" spans="1:6" x14ac:dyDescent="0.25">
      <c r="C22" s="112" t="s">
        <v>263</v>
      </c>
      <c r="D22" s="147">
        <v>76835</v>
      </c>
      <c r="E22" s="94"/>
    </row>
    <row r="23" spans="1:6" x14ac:dyDescent="0.25">
      <c r="C23" s="112" t="s">
        <v>274</v>
      </c>
      <c r="D23" s="147">
        <v>34485</v>
      </c>
      <c r="E23" s="94"/>
    </row>
    <row r="24" spans="1:6" x14ac:dyDescent="0.25">
      <c r="C24" s="112" t="s">
        <v>321</v>
      </c>
      <c r="D24" s="147">
        <v>78529</v>
      </c>
      <c r="E24" s="94"/>
    </row>
    <row r="25" spans="1:6" ht="15.75" thickBot="1" x14ac:dyDescent="0.3">
      <c r="C25" s="112" t="s">
        <v>328</v>
      </c>
      <c r="D25" s="147">
        <v>114345</v>
      </c>
      <c r="E25" s="115"/>
    </row>
    <row r="26" spans="1:6" ht="15.75" thickBot="1" x14ac:dyDescent="0.3">
      <c r="C26" s="112"/>
      <c r="D26" s="146">
        <f>SUM(D20:D25)</f>
        <v>321376</v>
      </c>
      <c r="E26" s="115" t="s">
        <v>344</v>
      </c>
    </row>
    <row r="27" spans="1:6" x14ac:dyDescent="0.25">
      <c r="C27" s="112"/>
      <c r="D27" s="111"/>
      <c r="E27" s="115"/>
    </row>
    <row r="28" spans="1:6" ht="15.75" thickBot="1" x14ac:dyDescent="0.3">
      <c r="C28" s="112"/>
      <c r="D28" s="111"/>
      <c r="E28" s="94"/>
    </row>
    <row r="29" spans="1:6" ht="15.75" thickBot="1" x14ac:dyDescent="0.3">
      <c r="C29" s="113" t="s">
        <v>346</v>
      </c>
      <c r="D29" s="65">
        <f>D15+D7+D4</f>
        <v>175660</v>
      </c>
      <c r="E29" s="94"/>
    </row>
    <row r="30" spans="1:6" ht="15.75" thickBot="1" x14ac:dyDescent="0.3">
      <c r="A30" s="2"/>
      <c r="C30" s="148" t="s">
        <v>347</v>
      </c>
      <c r="D30" s="145">
        <f>D13+D26</f>
        <v>1499963</v>
      </c>
      <c r="E30" s="77"/>
    </row>
    <row r="31" spans="1:6" x14ac:dyDescent="0.25">
      <c r="A31" s="2"/>
      <c r="B31" s="71"/>
      <c r="C31" s="71"/>
      <c r="D31" s="109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workbookViewId="0">
      <selection activeCell="C41" sqref="C41"/>
    </sheetView>
  </sheetViews>
  <sheetFormatPr defaultRowHeight="15" x14ac:dyDescent="0.25"/>
  <cols>
    <col min="1" max="1" width="10.140625" customWidth="1"/>
    <col min="2" max="2" width="24.28515625" customWidth="1"/>
    <col min="3" max="3" width="57.85546875" customWidth="1"/>
    <col min="4" max="4" width="12.85546875" customWidth="1"/>
    <col min="5" max="5" width="11.5703125" customWidth="1"/>
    <col min="6" max="6" width="13.85546875" customWidth="1"/>
  </cols>
  <sheetData>
    <row r="1" spans="1:6" x14ac:dyDescent="0.25">
      <c r="A1" s="28"/>
      <c r="B1" s="71"/>
      <c r="C1" s="72"/>
      <c r="D1" s="73"/>
      <c r="E1" s="73"/>
      <c r="F1" s="73"/>
    </row>
    <row r="2" spans="1:6" ht="18.75" x14ac:dyDescent="0.3">
      <c r="A2" s="84" t="s">
        <v>220</v>
      </c>
      <c r="B2" s="82"/>
      <c r="C2" s="83"/>
      <c r="D2" s="15"/>
      <c r="E2" s="15"/>
      <c r="F2" s="15"/>
    </row>
    <row r="3" spans="1:6" x14ac:dyDescent="0.25">
      <c r="A3" s="27"/>
      <c r="B3" s="11"/>
      <c r="D3" s="10"/>
      <c r="E3" s="3"/>
      <c r="F3" s="15"/>
    </row>
    <row r="4" spans="1:6" ht="15.75" x14ac:dyDescent="0.25">
      <c r="A4" s="63" t="s">
        <v>258</v>
      </c>
      <c r="D4" s="58" t="s">
        <v>311</v>
      </c>
      <c r="E4" t="s">
        <v>310</v>
      </c>
    </row>
    <row r="5" spans="1:6" x14ac:dyDescent="0.25">
      <c r="A5" s="104"/>
      <c r="B5" t="s">
        <v>199</v>
      </c>
      <c r="C5" s="25" t="s">
        <v>221</v>
      </c>
      <c r="D5" s="58">
        <v>20000</v>
      </c>
      <c r="E5" s="90">
        <v>20000</v>
      </c>
    </row>
    <row r="6" spans="1:6" ht="15.75" thickBot="1" x14ac:dyDescent="0.3">
      <c r="A6" s="104"/>
      <c r="B6" s="11" t="s">
        <v>231</v>
      </c>
      <c r="C6" t="s">
        <v>243</v>
      </c>
      <c r="D6" s="10">
        <v>27346</v>
      </c>
      <c r="E6" s="3">
        <v>26112</v>
      </c>
    </row>
    <row r="7" spans="1:6" ht="18" thickBot="1" x14ac:dyDescent="0.35">
      <c r="A7" s="75"/>
      <c r="B7" s="91"/>
      <c r="C7" s="25"/>
      <c r="D7" s="58"/>
      <c r="E7" s="65">
        <f>SUM(E5:E6)</f>
        <v>46112</v>
      </c>
    </row>
    <row r="8" spans="1:6" ht="16.5" thickBot="1" x14ac:dyDescent="0.3">
      <c r="A8" s="46" t="s">
        <v>249</v>
      </c>
      <c r="B8" s="59"/>
      <c r="D8" s="10"/>
      <c r="E8" s="3"/>
    </row>
    <row r="9" spans="1:6" ht="15.75" thickBot="1" x14ac:dyDescent="0.3">
      <c r="A9" s="98"/>
      <c r="B9" s="59" t="s">
        <v>251</v>
      </c>
      <c r="C9" t="s">
        <v>250</v>
      </c>
      <c r="D9" s="10">
        <v>16940</v>
      </c>
      <c r="E9" s="69">
        <v>16940</v>
      </c>
    </row>
    <row r="10" spans="1:6" x14ac:dyDescent="0.25">
      <c r="A10" s="2"/>
      <c r="D10" s="58"/>
      <c r="E10" s="3"/>
    </row>
    <row r="11" spans="1:6" ht="15.75" x14ac:dyDescent="0.25">
      <c r="A11" s="63" t="s">
        <v>222</v>
      </c>
      <c r="D11" s="58"/>
      <c r="E11" s="32"/>
    </row>
    <row r="12" spans="1:6" x14ac:dyDescent="0.25">
      <c r="A12" s="76"/>
      <c r="B12" s="11" t="s">
        <v>192</v>
      </c>
      <c r="C12" t="s">
        <v>235</v>
      </c>
      <c r="D12" s="10">
        <v>53244</v>
      </c>
      <c r="E12" s="92">
        <v>47893</v>
      </c>
    </row>
    <row r="13" spans="1:6" x14ac:dyDescent="0.25">
      <c r="A13" s="2"/>
      <c r="B13" s="11" t="s">
        <v>192</v>
      </c>
      <c r="C13" t="s">
        <v>234</v>
      </c>
      <c r="D13" s="95">
        <v>83689</v>
      </c>
      <c r="E13" s="96">
        <v>79913</v>
      </c>
    </row>
    <row r="14" spans="1:6" x14ac:dyDescent="0.25">
      <c r="A14" s="2"/>
      <c r="B14" s="11" t="s">
        <v>214</v>
      </c>
      <c r="C14" t="s">
        <v>232</v>
      </c>
      <c r="D14" s="10">
        <v>10890</v>
      </c>
      <c r="E14" s="92">
        <v>10890</v>
      </c>
    </row>
    <row r="15" spans="1:6" x14ac:dyDescent="0.25">
      <c r="A15" s="2"/>
      <c r="B15" s="11" t="s">
        <v>188</v>
      </c>
      <c r="C15" t="s">
        <v>238</v>
      </c>
      <c r="D15" s="10">
        <v>38599</v>
      </c>
      <c r="E15" s="92">
        <v>36857</v>
      </c>
    </row>
    <row r="16" spans="1:6" x14ac:dyDescent="0.25">
      <c r="A16" s="2"/>
      <c r="B16" t="s">
        <v>211</v>
      </c>
      <c r="C16" t="s">
        <v>223</v>
      </c>
      <c r="D16" s="10">
        <v>4565</v>
      </c>
      <c r="E16" s="92">
        <v>4565</v>
      </c>
    </row>
    <row r="17" spans="1:6" x14ac:dyDescent="0.25">
      <c r="A17" s="2"/>
      <c r="B17" t="s">
        <v>211</v>
      </c>
      <c r="C17" t="s">
        <v>224</v>
      </c>
      <c r="D17" s="10">
        <v>16785</v>
      </c>
      <c r="E17" s="92">
        <v>16785</v>
      </c>
    </row>
    <row r="18" spans="1:6" x14ac:dyDescent="0.25">
      <c r="A18" s="2"/>
      <c r="B18" t="s">
        <v>211</v>
      </c>
      <c r="C18" t="s">
        <v>228</v>
      </c>
      <c r="D18" s="10">
        <v>2340</v>
      </c>
      <c r="E18" s="92">
        <v>2340</v>
      </c>
    </row>
    <row r="19" spans="1:6" x14ac:dyDescent="0.25">
      <c r="A19" s="2"/>
      <c r="B19" t="s">
        <v>210</v>
      </c>
      <c r="C19" t="s">
        <v>225</v>
      </c>
      <c r="D19" s="10">
        <v>117993</v>
      </c>
      <c r="E19" s="92">
        <v>117993</v>
      </c>
    </row>
    <row r="20" spans="1:6" x14ac:dyDescent="0.25">
      <c r="A20" s="2"/>
      <c r="B20" s="11" t="s">
        <v>192</v>
      </c>
      <c r="C20" t="s">
        <v>242</v>
      </c>
      <c r="D20" s="10">
        <v>9438</v>
      </c>
      <c r="E20" s="92">
        <v>9012</v>
      </c>
    </row>
    <row r="21" spans="1:6" x14ac:dyDescent="0.25">
      <c r="A21" s="2"/>
      <c r="B21" t="s">
        <v>211</v>
      </c>
      <c r="C21" t="s">
        <v>229</v>
      </c>
      <c r="D21" s="10">
        <v>15702</v>
      </c>
      <c r="E21" s="93">
        <v>15702</v>
      </c>
    </row>
    <row r="22" spans="1:6" x14ac:dyDescent="0.25">
      <c r="A22" s="2"/>
      <c r="B22" s="11" t="s">
        <v>117</v>
      </c>
      <c r="C22" t="s">
        <v>230</v>
      </c>
      <c r="D22" s="10">
        <v>8608</v>
      </c>
      <c r="E22" s="92">
        <v>8608</v>
      </c>
    </row>
    <row r="23" spans="1:6" x14ac:dyDescent="0.25">
      <c r="A23" s="2"/>
      <c r="B23" t="s">
        <v>226</v>
      </c>
      <c r="C23" t="s">
        <v>227</v>
      </c>
      <c r="D23" s="10">
        <v>8342</v>
      </c>
      <c r="E23" s="92">
        <v>8342</v>
      </c>
    </row>
    <row r="24" spans="1:6" x14ac:dyDescent="0.25">
      <c r="A24" s="2"/>
      <c r="B24" s="11" t="s">
        <v>199</v>
      </c>
      <c r="C24" t="s">
        <v>233</v>
      </c>
      <c r="D24" s="10">
        <v>10000</v>
      </c>
      <c r="E24" s="92">
        <v>10000</v>
      </c>
    </row>
    <row r="25" spans="1:6" x14ac:dyDescent="0.25">
      <c r="A25" s="2"/>
      <c r="B25" s="11" t="s">
        <v>255</v>
      </c>
      <c r="C25" t="s">
        <v>256</v>
      </c>
      <c r="D25" s="10">
        <v>6253</v>
      </c>
      <c r="E25" s="92">
        <v>6253</v>
      </c>
    </row>
    <row r="26" spans="1:6" x14ac:dyDescent="0.25">
      <c r="A26" s="2"/>
      <c r="B26" s="11" t="s">
        <v>192</v>
      </c>
      <c r="C26" t="s">
        <v>254</v>
      </c>
      <c r="D26" s="10">
        <v>7018</v>
      </c>
      <c r="E26" s="92">
        <v>6701</v>
      </c>
    </row>
    <row r="27" spans="1:6" x14ac:dyDescent="0.25">
      <c r="A27" s="2"/>
      <c r="B27" s="11" t="s">
        <v>210</v>
      </c>
      <c r="C27" t="s">
        <v>252</v>
      </c>
      <c r="D27" s="10">
        <v>26826</v>
      </c>
      <c r="E27" s="92">
        <v>25615</v>
      </c>
    </row>
    <row r="28" spans="1:6" x14ac:dyDescent="0.25">
      <c r="A28" s="2"/>
      <c r="B28" s="11" t="s">
        <v>210</v>
      </c>
      <c r="C28" t="s">
        <v>253</v>
      </c>
      <c r="D28" s="10">
        <v>13160</v>
      </c>
      <c r="E28" s="92">
        <v>13160</v>
      </c>
    </row>
    <row r="29" spans="1:6" ht="15.75" thickBot="1" x14ac:dyDescent="0.3">
      <c r="A29" s="2"/>
      <c r="B29" s="11" t="s">
        <v>210</v>
      </c>
      <c r="C29" t="s">
        <v>253</v>
      </c>
      <c r="D29" s="10">
        <v>55672</v>
      </c>
      <c r="E29" s="92">
        <v>46538</v>
      </c>
    </row>
    <row r="30" spans="1:6" ht="15.75" thickBot="1" x14ac:dyDescent="0.3">
      <c r="A30" s="2"/>
      <c r="B30" s="11"/>
      <c r="D30" s="31">
        <f>SUM(D12:D29)</f>
        <v>489124</v>
      </c>
      <c r="E30" s="69">
        <f>SUM(E12:E29)</f>
        <v>467167</v>
      </c>
    </row>
    <row r="31" spans="1:6" x14ac:dyDescent="0.25">
      <c r="A31" s="2"/>
      <c r="B31" s="11"/>
      <c r="D31" s="95"/>
      <c r="E31" s="73"/>
      <c r="F31" s="71"/>
    </row>
    <row r="32" spans="1:6" x14ac:dyDescent="0.25">
      <c r="A32" s="2"/>
      <c r="B32" s="11"/>
      <c r="D32" s="95"/>
      <c r="E32" s="73"/>
      <c r="F32" s="71"/>
    </row>
    <row r="33" spans="1:6" x14ac:dyDescent="0.25">
      <c r="A33" s="2"/>
      <c r="B33" s="11"/>
      <c r="D33" s="95"/>
      <c r="E33" s="73"/>
      <c r="F33" s="71"/>
    </row>
    <row r="34" spans="1:6" ht="17.25" x14ac:dyDescent="0.3">
      <c r="A34" s="61" t="s">
        <v>349</v>
      </c>
      <c r="B34" s="46"/>
      <c r="D34" s="95" t="s">
        <v>358</v>
      </c>
      <c r="E34" s="73"/>
      <c r="F34" s="71"/>
    </row>
    <row r="35" spans="1:6" x14ac:dyDescent="0.25">
      <c r="A35" s="2"/>
      <c r="B35" s="11" t="s">
        <v>291</v>
      </c>
      <c r="C35" t="s">
        <v>292</v>
      </c>
      <c r="D35" s="116">
        <v>260847</v>
      </c>
      <c r="E35" s="95" t="s">
        <v>317</v>
      </c>
    </row>
    <row r="36" spans="1:6" x14ac:dyDescent="0.25">
      <c r="A36" s="2"/>
      <c r="B36" s="11" t="s">
        <v>318</v>
      </c>
      <c r="C36" t="s">
        <v>319</v>
      </c>
      <c r="D36" s="116">
        <v>42920</v>
      </c>
      <c r="E36" s="95" t="s">
        <v>320</v>
      </c>
    </row>
    <row r="37" spans="1:6" x14ac:dyDescent="0.25">
      <c r="A37" s="2"/>
      <c r="B37" s="11" t="s">
        <v>322</v>
      </c>
      <c r="C37" t="s">
        <v>323</v>
      </c>
      <c r="D37" s="116">
        <v>52416</v>
      </c>
      <c r="E37" s="95" t="s">
        <v>333</v>
      </c>
    </row>
    <row r="38" spans="1:6" x14ac:dyDescent="0.25">
      <c r="A38" s="2"/>
      <c r="B38" s="11" t="s">
        <v>331</v>
      </c>
      <c r="C38" t="s">
        <v>324</v>
      </c>
      <c r="D38" s="116">
        <v>71066</v>
      </c>
      <c r="E38" s="95" t="s">
        <v>332</v>
      </c>
    </row>
    <row r="39" spans="1:6" x14ac:dyDescent="0.25">
      <c r="A39" s="2"/>
      <c r="B39" s="11" t="s">
        <v>322</v>
      </c>
      <c r="C39" t="s">
        <v>353</v>
      </c>
      <c r="D39" s="116">
        <v>17421</v>
      </c>
      <c r="E39" s="95" t="s">
        <v>352</v>
      </c>
    </row>
    <row r="40" spans="1:6" x14ac:dyDescent="0.25">
      <c r="A40" s="2"/>
      <c r="B40" s="11"/>
      <c r="C40" t="s">
        <v>357</v>
      </c>
      <c r="D40" s="116">
        <v>11843</v>
      </c>
      <c r="E40" s="95" t="s">
        <v>359</v>
      </c>
    </row>
    <row r="41" spans="1:6" x14ac:dyDescent="0.25">
      <c r="A41" s="2"/>
      <c r="B41" s="11" t="s">
        <v>318</v>
      </c>
      <c r="C41" t="s">
        <v>319</v>
      </c>
      <c r="D41" s="116">
        <v>12473</v>
      </c>
      <c r="E41" s="95" t="s">
        <v>360</v>
      </c>
    </row>
    <row r="42" spans="1:6" ht="15.75" thickBot="1" x14ac:dyDescent="0.3">
      <c r="A42" s="2"/>
      <c r="B42" s="11" t="s">
        <v>354</v>
      </c>
      <c r="C42" t="s">
        <v>355</v>
      </c>
      <c r="D42" s="116">
        <v>3152</v>
      </c>
      <c r="E42" s="95" t="s">
        <v>352</v>
      </c>
    </row>
    <row r="43" spans="1:6" ht="15.75" thickBot="1" x14ac:dyDescent="0.3">
      <c r="A43" s="2"/>
      <c r="B43" s="11"/>
      <c r="D43" s="69">
        <f>SUM(D35:D42)</f>
        <v>472138</v>
      </c>
      <c r="E43" s="95"/>
    </row>
    <row r="44" spans="1:6" ht="15.75" thickBot="1" x14ac:dyDescent="0.3">
      <c r="A44" s="2"/>
      <c r="B44" s="11"/>
      <c r="C44" s="71"/>
      <c r="D44" s="124"/>
      <c r="E44" s="95"/>
    </row>
    <row r="45" spans="1:6" ht="15.75" thickBot="1" x14ac:dyDescent="0.3">
      <c r="A45" s="2"/>
      <c r="B45" s="11" t="s">
        <v>350</v>
      </c>
      <c r="C45" t="s">
        <v>351</v>
      </c>
      <c r="D45" s="69">
        <v>70798</v>
      </c>
      <c r="E45" s="95" t="s">
        <v>356</v>
      </c>
    </row>
    <row r="46" spans="1:6" ht="15.75" thickBot="1" x14ac:dyDescent="0.3">
      <c r="A46" s="2"/>
      <c r="B46" s="11"/>
      <c r="C46" s="71"/>
      <c r="D46" s="73"/>
      <c r="E46" s="95"/>
    </row>
    <row r="47" spans="1:6" ht="15.75" x14ac:dyDescent="0.25">
      <c r="A47" s="27"/>
      <c r="C47" s="150" t="s">
        <v>212</v>
      </c>
      <c r="D47" s="151" t="s">
        <v>59</v>
      </c>
      <c r="E47" s="151" t="s">
        <v>43</v>
      </c>
      <c r="F47" s="152" t="s">
        <v>60</v>
      </c>
    </row>
    <row r="48" spans="1:6" ht="15.75" thickBot="1" x14ac:dyDescent="0.3">
      <c r="A48" s="2"/>
      <c r="C48" s="153" t="s">
        <v>213</v>
      </c>
      <c r="D48" s="154">
        <v>1656000</v>
      </c>
      <c r="E48" s="154">
        <f>D45+D43+E30+E9+E7</f>
        <v>1073155</v>
      </c>
      <c r="F48" s="155">
        <f>D48-E48</f>
        <v>582845</v>
      </c>
    </row>
    <row r="49" spans="1:6" x14ac:dyDescent="0.25">
      <c r="A49" s="2"/>
      <c r="B49" s="71"/>
      <c r="C49" s="72"/>
      <c r="D49" s="73"/>
      <c r="E49" s="73"/>
      <c r="F49" s="73"/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G29"/>
  <sheetViews>
    <sheetView view="pageLayout" zoomScaleNormal="100" workbookViewId="0">
      <selection activeCell="B71" sqref="B71"/>
    </sheetView>
  </sheetViews>
  <sheetFormatPr defaultRowHeight="15" x14ac:dyDescent="0.25"/>
  <cols>
    <col min="1" max="1" width="10.42578125" customWidth="1"/>
    <col min="2" max="2" width="28.7109375" customWidth="1"/>
    <col min="3" max="3" width="52.28515625" customWidth="1"/>
    <col min="4" max="4" width="10.5703125" customWidth="1"/>
    <col min="5" max="5" width="11.42578125" customWidth="1"/>
  </cols>
  <sheetData>
    <row r="2" spans="1:7" ht="15" customHeight="1" x14ac:dyDescent="0.3">
      <c r="A2" s="34" t="s">
        <v>0</v>
      </c>
      <c r="B2" s="1"/>
      <c r="D2" s="13" t="s">
        <v>43</v>
      </c>
      <c r="E2" s="1"/>
      <c r="F2" s="1"/>
    </row>
    <row r="3" spans="1:7" ht="15" customHeight="1" x14ac:dyDescent="0.25">
      <c r="A3" s="19"/>
      <c r="B3" s="1"/>
      <c r="D3" s="13"/>
      <c r="E3" s="1"/>
      <c r="F3" s="1"/>
    </row>
    <row r="4" spans="1:7" ht="15" customHeight="1" x14ac:dyDescent="0.25">
      <c r="A4" s="11" t="s">
        <v>119</v>
      </c>
      <c r="B4" s="11" t="s">
        <v>14</v>
      </c>
      <c r="C4" t="s">
        <v>11</v>
      </c>
      <c r="D4" s="12">
        <v>15000</v>
      </c>
      <c r="E4" s="1"/>
      <c r="F4" s="1"/>
    </row>
    <row r="5" spans="1:7" ht="15" customHeight="1" thickBot="1" x14ac:dyDescent="0.3">
      <c r="A5" s="19"/>
      <c r="B5" s="11" t="s">
        <v>122</v>
      </c>
      <c r="C5" t="s">
        <v>121</v>
      </c>
      <c r="D5" s="12">
        <v>13068</v>
      </c>
      <c r="E5" s="1"/>
      <c r="F5" s="1"/>
    </row>
    <row r="6" spans="1:7" ht="15" customHeight="1" thickBot="1" x14ac:dyDescent="0.3">
      <c r="A6" s="19"/>
      <c r="B6" s="11"/>
      <c r="D6" s="31">
        <f>SUM(D4:D5)</f>
        <v>28068</v>
      </c>
      <c r="E6" s="11" t="s">
        <v>126</v>
      </c>
      <c r="F6" s="1"/>
    </row>
    <row r="7" spans="1:7" ht="15" customHeight="1" thickBot="1" x14ac:dyDescent="0.3">
      <c r="A7" s="30" t="s">
        <v>123</v>
      </c>
      <c r="B7" s="11" t="s">
        <v>124</v>
      </c>
      <c r="C7" t="s">
        <v>125</v>
      </c>
      <c r="D7" s="31">
        <v>1379</v>
      </c>
      <c r="E7" t="s">
        <v>127</v>
      </c>
      <c r="F7" s="1"/>
    </row>
    <row r="8" spans="1:7" ht="15" customHeight="1" x14ac:dyDescent="0.25">
      <c r="A8" s="19"/>
      <c r="B8" s="1"/>
      <c r="D8" s="12"/>
      <c r="E8" s="1"/>
      <c r="F8" s="1"/>
    </row>
    <row r="9" spans="1:7" ht="15" customHeight="1" x14ac:dyDescent="0.25">
      <c r="A9" s="2" t="s">
        <v>120</v>
      </c>
      <c r="B9" t="s">
        <v>4</v>
      </c>
      <c r="C9" t="s">
        <v>3</v>
      </c>
      <c r="D9" s="3">
        <v>10000</v>
      </c>
    </row>
    <row r="10" spans="1:7" ht="15" customHeight="1" x14ac:dyDescent="0.25">
      <c r="A10" s="2"/>
      <c r="B10" t="s">
        <v>14</v>
      </c>
      <c r="C10" t="s">
        <v>23</v>
      </c>
      <c r="D10" s="3">
        <v>42000</v>
      </c>
    </row>
    <row r="11" spans="1:7" ht="15" customHeight="1" x14ac:dyDescent="0.25">
      <c r="A11" s="2"/>
      <c r="B11" t="s">
        <v>14</v>
      </c>
      <c r="C11" t="s">
        <v>16</v>
      </c>
      <c r="D11" s="3">
        <v>38000</v>
      </c>
    </row>
    <row r="12" spans="1:7" ht="15" customHeight="1" x14ac:dyDescent="0.25">
      <c r="A12" s="2"/>
      <c r="B12" t="s">
        <v>72</v>
      </c>
      <c r="C12" t="s">
        <v>74</v>
      </c>
      <c r="D12" s="3">
        <v>8000</v>
      </c>
    </row>
    <row r="13" spans="1:7" ht="15" customHeight="1" x14ac:dyDescent="0.25">
      <c r="A13" s="2"/>
      <c r="B13" t="s">
        <v>72</v>
      </c>
      <c r="C13" t="s">
        <v>76</v>
      </c>
      <c r="D13" s="3">
        <v>19600</v>
      </c>
    </row>
    <row r="14" spans="1:7" ht="15" customHeight="1" thickBot="1" x14ac:dyDescent="0.3">
      <c r="A14" s="2"/>
      <c r="B14" t="s">
        <v>14</v>
      </c>
      <c r="C14" t="s">
        <v>114</v>
      </c>
      <c r="D14" s="3">
        <v>3600</v>
      </c>
    </row>
    <row r="15" spans="1:7" ht="15" customHeight="1" thickBot="1" x14ac:dyDescent="0.3">
      <c r="A15" s="27"/>
      <c r="D15" s="31">
        <f>SUM(D9:D14)</f>
        <v>121200</v>
      </c>
      <c r="E15" s="14" t="s">
        <v>118</v>
      </c>
      <c r="F15" s="15"/>
      <c r="G15" s="14"/>
    </row>
    <row r="16" spans="1:7" ht="15" customHeight="1" x14ac:dyDescent="0.25">
      <c r="A16" s="11" t="s">
        <v>128</v>
      </c>
      <c r="B16" t="s">
        <v>129</v>
      </c>
      <c r="C16" s="30" t="s">
        <v>88</v>
      </c>
      <c r="D16" s="32">
        <v>39500</v>
      </c>
      <c r="E16" s="40" t="s">
        <v>135</v>
      </c>
    </row>
    <row r="17" spans="1:6" ht="15" customHeight="1" x14ac:dyDescent="0.35">
      <c r="A17" s="6"/>
      <c r="B17" t="s">
        <v>130</v>
      </c>
      <c r="C17" s="30" t="s">
        <v>131</v>
      </c>
      <c r="D17" s="32">
        <v>1474294</v>
      </c>
      <c r="E17" s="40" t="s">
        <v>135</v>
      </c>
    </row>
    <row r="18" spans="1:6" ht="15" customHeight="1" x14ac:dyDescent="0.35">
      <c r="A18" s="6"/>
      <c r="B18" t="s">
        <v>129</v>
      </c>
      <c r="C18" s="30" t="s">
        <v>88</v>
      </c>
      <c r="D18" s="32">
        <v>9778</v>
      </c>
      <c r="E18" s="40" t="s">
        <v>135</v>
      </c>
    </row>
    <row r="19" spans="1:6" ht="15" customHeight="1" x14ac:dyDescent="0.35">
      <c r="A19" s="6"/>
      <c r="B19" t="s">
        <v>132</v>
      </c>
      <c r="C19" s="30" t="s">
        <v>121</v>
      </c>
      <c r="D19" s="32">
        <v>1000</v>
      </c>
      <c r="E19" s="40" t="s">
        <v>135</v>
      </c>
    </row>
    <row r="20" spans="1:6" ht="15" customHeight="1" thickBot="1" x14ac:dyDescent="0.4">
      <c r="A20" s="6"/>
      <c r="B20" t="s">
        <v>133</v>
      </c>
      <c r="C20" s="30" t="s">
        <v>134</v>
      </c>
      <c r="D20" s="32">
        <v>777039</v>
      </c>
      <c r="E20" s="40" t="s">
        <v>135</v>
      </c>
    </row>
    <row r="21" spans="1:6" ht="15" customHeight="1" thickBot="1" x14ac:dyDescent="0.4">
      <c r="A21" s="6"/>
      <c r="C21" s="16"/>
      <c r="D21" s="21">
        <f>SUM(D16:D20)</f>
        <v>2301611</v>
      </c>
      <c r="E21" t="s">
        <v>136</v>
      </c>
    </row>
    <row r="22" spans="1:6" ht="15" customHeight="1" thickBot="1" x14ac:dyDescent="0.4">
      <c r="A22" s="6"/>
      <c r="B22" s="19" t="s">
        <v>138</v>
      </c>
      <c r="C22" s="16"/>
      <c r="D22" s="33">
        <f>D21+D15+D7+D6</f>
        <v>2452258</v>
      </c>
      <c r="E22" s="40" t="s">
        <v>148</v>
      </c>
    </row>
    <row r="23" spans="1:6" ht="15" customHeight="1" x14ac:dyDescent="0.35">
      <c r="A23" s="6"/>
      <c r="B23" t="s">
        <v>137</v>
      </c>
      <c r="C23" s="16"/>
    </row>
    <row r="24" spans="1:6" ht="15" customHeight="1" x14ac:dyDescent="0.35">
      <c r="A24" s="6"/>
      <c r="C24" s="16"/>
    </row>
    <row r="25" spans="1:6" ht="15" customHeight="1" x14ac:dyDescent="0.35">
      <c r="A25" s="6"/>
      <c r="C25" s="37" t="s">
        <v>140</v>
      </c>
      <c r="D25" s="38" t="s">
        <v>59</v>
      </c>
      <c r="E25" s="38" t="s">
        <v>43</v>
      </c>
      <c r="F25" s="38" t="s">
        <v>60</v>
      </c>
    </row>
    <row r="26" spans="1:6" ht="15" customHeight="1" x14ac:dyDescent="0.25">
      <c r="C26" s="35" t="s">
        <v>139</v>
      </c>
      <c r="D26" s="36">
        <v>2537539</v>
      </c>
      <c r="E26" s="36">
        <v>2475348</v>
      </c>
      <c r="F26" s="36">
        <f>D26-E26</f>
        <v>62191</v>
      </c>
    </row>
    <row r="27" spans="1:6" ht="15" customHeight="1" x14ac:dyDescent="0.25">
      <c r="C27" s="14"/>
      <c r="D27" s="15"/>
      <c r="E27" s="15"/>
      <c r="F27" s="15"/>
    </row>
    <row r="28" spans="1:6" ht="15" customHeight="1" x14ac:dyDescent="0.25"/>
    <row r="29" spans="1:6" ht="15" customHeight="1" x14ac:dyDescent="0.25"/>
  </sheetData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9"/>
  <sheetViews>
    <sheetView workbookViewId="0">
      <selection activeCell="C13" sqref="C13:D13"/>
    </sheetView>
  </sheetViews>
  <sheetFormatPr defaultRowHeight="15" x14ac:dyDescent="0.25"/>
  <cols>
    <col min="1" max="1" width="10.42578125" customWidth="1"/>
    <col min="2" max="2" width="22.7109375" customWidth="1"/>
    <col min="3" max="3" width="50.42578125" customWidth="1"/>
    <col min="4" max="4" width="18.85546875" customWidth="1"/>
    <col min="5" max="5" width="11.85546875" customWidth="1"/>
  </cols>
  <sheetData>
    <row r="1" spans="1:7" x14ac:dyDescent="0.25">
      <c r="C1" s="14"/>
      <c r="D1" s="15"/>
      <c r="E1" s="15"/>
      <c r="F1" s="15"/>
    </row>
    <row r="2" spans="1:7" ht="18.75" x14ac:dyDescent="0.3">
      <c r="A2" s="34" t="s">
        <v>53</v>
      </c>
      <c r="D2" s="13"/>
      <c r="E2" s="24"/>
      <c r="F2" s="8"/>
    </row>
    <row r="3" spans="1:7" ht="19.5" thickBot="1" x14ac:dyDescent="0.35">
      <c r="A3" s="34"/>
      <c r="D3" s="13"/>
      <c r="E3" s="24"/>
      <c r="F3" s="8"/>
    </row>
    <row r="4" spans="1:7" ht="15.75" thickBot="1" x14ac:dyDescent="0.3">
      <c r="A4" s="25" t="s">
        <v>143</v>
      </c>
      <c r="B4" t="s">
        <v>106</v>
      </c>
      <c r="C4" t="s">
        <v>107</v>
      </c>
      <c r="D4" s="31">
        <v>89298</v>
      </c>
      <c r="E4" s="39" t="s">
        <v>127</v>
      </c>
      <c r="F4" s="8"/>
    </row>
    <row r="5" spans="1:7" x14ac:dyDescent="0.25">
      <c r="A5" s="2" t="s">
        <v>141</v>
      </c>
      <c r="B5" t="s">
        <v>106</v>
      </c>
      <c r="C5" t="s">
        <v>107</v>
      </c>
      <c r="D5" s="3">
        <v>5808</v>
      </c>
      <c r="E5" s="24"/>
      <c r="F5" s="8"/>
    </row>
    <row r="6" spans="1:7" x14ac:dyDescent="0.25">
      <c r="A6" s="2"/>
      <c r="B6" t="s">
        <v>108</v>
      </c>
      <c r="C6" t="s">
        <v>109</v>
      </c>
      <c r="D6" s="3">
        <v>269</v>
      </c>
      <c r="E6" s="24"/>
      <c r="F6" s="8"/>
      <c r="G6" s="14"/>
    </row>
    <row r="7" spans="1:7" ht="15.75" thickBot="1" x14ac:dyDescent="0.3">
      <c r="A7" s="2"/>
      <c r="B7" t="s">
        <v>110</v>
      </c>
      <c r="C7" t="s">
        <v>111</v>
      </c>
      <c r="D7" s="3">
        <v>18150</v>
      </c>
      <c r="E7" s="24"/>
      <c r="F7" s="8"/>
      <c r="G7" s="14"/>
    </row>
    <row r="8" spans="1:7" ht="15.75" thickBot="1" x14ac:dyDescent="0.3">
      <c r="A8" s="25"/>
      <c r="D8" s="31">
        <f>SUM(D5:D7)</f>
        <v>24227</v>
      </c>
      <c r="E8" s="39" t="s">
        <v>118</v>
      </c>
      <c r="F8" s="8"/>
      <c r="G8" s="14"/>
    </row>
    <row r="9" spans="1:7" x14ac:dyDescent="0.25">
      <c r="A9" s="25" t="s">
        <v>142</v>
      </c>
      <c r="B9" t="s">
        <v>144</v>
      </c>
      <c r="C9" t="s">
        <v>145</v>
      </c>
      <c r="D9" s="10">
        <v>1381023</v>
      </c>
      <c r="E9" s="24"/>
      <c r="F9" s="8"/>
      <c r="G9" s="14"/>
    </row>
    <row r="10" spans="1:7" ht="15.75" thickBot="1" x14ac:dyDescent="0.3">
      <c r="A10" s="28"/>
      <c r="B10" t="s">
        <v>146</v>
      </c>
      <c r="C10" t="s">
        <v>147</v>
      </c>
      <c r="D10" s="10">
        <v>3117</v>
      </c>
      <c r="E10" s="24"/>
      <c r="F10" s="8"/>
      <c r="G10" s="14"/>
    </row>
    <row r="11" spans="1:7" ht="15.75" thickBot="1" x14ac:dyDescent="0.3">
      <c r="A11" s="28"/>
      <c r="D11" s="31">
        <f>SUM(D9:D10)</f>
        <v>1384140</v>
      </c>
      <c r="E11" s="39" t="s">
        <v>136</v>
      </c>
      <c r="F11" s="8"/>
      <c r="G11" s="14"/>
    </row>
    <row r="12" spans="1:7" ht="15.75" thickBot="1" x14ac:dyDescent="0.3">
      <c r="A12" s="28"/>
      <c r="D12" s="10"/>
      <c r="E12" s="39"/>
      <c r="F12" s="8"/>
      <c r="G12" s="14"/>
    </row>
    <row r="13" spans="1:7" ht="15.75" thickBot="1" x14ac:dyDescent="0.3">
      <c r="A13" s="28"/>
      <c r="C13" s="23" t="s">
        <v>149</v>
      </c>
      <c r="D13" s="26">
        <f>D4+D8+D11</f>
        <v>1497665</v>
      </c>
      <c r="E13" s="39"/>
      <c r="F13" s="8"/>
      <c r="G13" s="14"/>
    </row>
    <row r="14" spans="1:7" x14ac:dyDescent="0.25">
      <c r="A14" s="28"/>
      <c r="D14" s="10"/>
      <c r="E14" s="39"/>
      <c r="F14" s="8"/>
      <c r="G14" s="14"/>
    </row>
    <row r="15" spans="1:7" ht="15.75" x14ac:dyDescent="0.25">
      <c r="A15" s="28"/>
      <c r="C15" s="37" t="s">
        <v>140</v>
      </c>
      <c r="D15" s="38" t="s">
        <v>59</v>
      </c>
      <c r="E15" s="38" t="s">
        <v>43</v>
      </c>
      <c r="F15" s="38" t="s">
        <v>60</v>
      </c>
      <c r="G15" s="14"/>
    </row>
    <row r="16" spans="1:7" x14ac:dyDescent="0.25">
      <c r="A16" s="28"/>
      <c r="C16" s="35" t="s">
        <v>139</v>
      </c>
      <c r="D16" s="36">
        <v>1450000</v>
      </c>
      <c r="E16" s="36">
        <v>1381140</v>
      </c>
      <c r="F16" s="36">
        <f>D16-E16</f>
        <v>68860</v>
      </c>
      <c r="G16" s="14"/>
    </row>
    <row r="17" spans="1:7" x14ac:dyDescent="0.25">
      <c r="A17" s="28"/>
      <c r="C17" s="14"/>
      <c r="D17" s="15"/>
      <c r="E17" s="15"/>
      <c r="F17" s="15"/>
      <c r="G17" s="14"/>
    </row>
    <row r="18" spans="1:7" x14ac:dyDescent="0.25">
      <c r="A18" s="28"/>
      <c r="C18" s="14"/>
      <c r="D18" s="15"/>
      <c r="E18" s="15"/>
      <c r="F18" s="15"/>
      <c r="G18" s="14"/>
    </row>
    <row r="19" spans="1:7" x14ac:dyDescent="0.25">
      <c r="A19" s="28"/>
      <c r="C19" s="14"/>
      <c r="D19" s="15"/>
      <c r="E19" s="15"/>
      <c r="F19" s="15"/>
      <c r="G19" s="14"/>
    </row>
  </sheetData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3"/>
  <sheetViews>
    <sheetView workbookViewId="0">
      <selection activeCell="D18" sqref="D18"/>
    </sheetView>
  </sheetViews>
  <sheetFormatPr defaultRowHeight="15" x14ac:dyDescent="0.25"/>
  <cols>
    <col min="1" max="1" width="10.5703125" customWidth="1"/>
    <col min="2" max="2" width="23.42578125" customWidth="1"/>
    <col min="3" max="3" width="40.28515625" customWidth="1"/>
    <col min="4" max="4" width="15" customWidth="1"/>
    <col min="5" max="5" width="10" customWidth="1"/>
  </cols>
  <sheetData>
    <row r="1" spans="1:7" x14ac:dyDescent="0.25">
      <c r="A1" s="4"/>
      <c r="E1" s="18"/>
    </row>
    <row r="2" spans="1:7" x14ac:dyDescent="0.25">
      <c r="A2" s="28"/>
      <c r="C2" s="14"/>
      <c r="D2" s="15"/>
      <c r="E2" s="15"/>
      <c r="F2" s="15"/>
      <c r="G2" s="14"/>
    </row>
    <row r="3" spans="1:7" ht="19.5" thickBot="1" x14ac:dyDescent="0.35">
      <c r="A3" s="41" t="s">
        <v>150</v>
      </c>
      <c r="C3" s="14"/>
      <c r="D3" s="15"/>
      <c r="E3" s="15"/>
      <c r="F3" s="15"/>
      <c r="G3" s="14"/>
    </row>
    <row r="4" spans="1:7" ht="15.75" thickBot="1" x14ac:dyDescent="0.3">
      <c r="A4" s="25" t="s">
        <v>123</v>
      </c>
      <c r="B4" t="s">
        <v>9</v>
      </c>
      <c r="C4" s="14" t="s">
        <v>11</v>
      </c>
      <c r="D4" s="21">
        <v>6050</v>
      </c>
      <c r="E4" s="15" t="s">
        <v>127</v>
      </c>
      <c r="F4" s="15"/>
      <c r="G4" s="14"/>
    </row>
    <row r="5" spans="1:7" x14ac:dyDescent="0.25">
      <c r="A5" s="25" t="s">
        <v>120</v>
      </c>
      <c r="B5" t="s">
        <v>9</v>
      </c>
      <c r="C5" s="14" t="s">
        <v>17</v>
      </c>
      <c r="D5" s="15">
        <v>4840</v>
      </c>
      <c r="E5" s="15"/>
      <c r="F5" s="15"/>
      <c r="G5" s="14"/>
    </row>
    <row r="6" spans="1:7" x14ac:dyDescent="0.25">
      <c r="A6" s="28"/>
      <c r="B6" t="s">
        <v>2</v>
      </c>
      <c r="C6" s="14" t="s">
        <v>8</v>
      </c>
      <c r="D6" s="15">
        <v>7986</v>
      </c>
      <c r="E6" s="15"/>
      <c r="F6" s="15"/>
      <c r="G6" s="14"/>
    </row>
    <row r="7" spans="1:7" x14ac:dyDescent="0.25">
      <c r="A7" s="28"/>
      <c r="B7" t="s">
        <v>9</v>
      </c>
      <c r="C7" t="s">
        <v>10</v>
      </c>
      <c r="D7" s="15">
        <v>1613</v>
      </c>
      <c r="E7" s="15"/>
      <c r="F7" s="15"/>
      <c r="G7" s="14"/>
    </row>
    <row r="8" spans="1:7" ht="15.75" thickBot="1" x14ac:dyDescent="0.3">
      <c r="A8" s="28"/>
      <c r="B8" t="s">
        <v>9</v>
      </c>
      <c r="C8" t="s">
        <v>11</v>
      </c>
      <c r="D8" s="15">
        <v>8309</v>
      </c>
      <c r="E8" s="15"/>
      <c r="F8" s="15"/>
      <c r="G8" s="14"/>
    </row>
    <row r="9" spans="1:7" ht="15.75" thickBot="1" x14ac:dyDescent="0.3">
      <c r="A9" s="28"/>
      <c r="D9" s="21">
        <f>SUM(D5:D8)</f>
        <v>22748</v>
      </c>
      <c r="E9" s="15" t="s">
        <v>118</v>
      </c>
      <c r="F9" s="15"/>
      <c r="G9" s="14"/>
    </row>
    <row r="10" spans="1:7" ht="15.75" thickBot="1" x14ac:dyDescent="0.3">
      <c r="A10" s="25" t="s">
        <v>128</v>
      </c>
      <c r="B10" t="s">
        <v>151</v>
      </c>
      <c r="C10" s="14" t="s">
        <v>152</v>
      </c>
      <c r="D10" s="31">
        <v>997766</v>
      </c>
      <c r="E10" s="15" t="s">
        <v>136</v>
      </c>
      <c r="F10" s="15"/>
      <c r="G10" s="14"/>
    </row>
    <row r="11" spans="1:7" ht="15.75" thickBot="1" x14ac:dyDescent="0.3">
      <c r="A11" s="25"/>
      <c r="C11" s="14"/>
      <c r="D11" s="10"/>
      <c r="E11" s="15"/>
      <c r="F11" s="15"/>
      <c r="G11" s="14"/>
    </row>
    <row r="12" spans="1:7" ht="16.5" thickBot="1" x14ac:dyDescent="0.3">
      <c r="A12" s="28"/>
      <c r="C12" s="45" t="s">
        <v>153</v>
      </c>
      <c r="D12" s="43">
        <f>SUM(D5:D10)</f>
        <v>1043262</v>
      </c>
      <c r="E12" s="15"/>
      <c r="F12" s="15"/>
      <c r="G12" s="14"/>
    </row>
    <row r="13" spans="1:7" x14ac:dyDescent="0.25">
      <c r="A13" s="28"/>
      <c r="C13" s="14"/>
      <c r="D13" s="15"/>
      <c r="E13" s="15"/>
      <c r="F13" s="15"/>
      <c r="G13" s="14"/>
    </row>
  </sheetData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27"/>
  <sheetViews>
    <sheetView workbookViewId="0">
      <selection activeCell="B30" sqref="B30"/>
    </sheetView>
  </sheetViews>
  <sheetFormatPr defaultRowHeight="15" x14ac:dyDescent="0.25"/>
  <cols>
    <col min="2" max="2" width="22" customWidth="1"/>
    <col min="3" max="3" width="22.140625" customWidth="1"/>
    <col min="4" max="4" width="48.85546875" customWidth="1"/>
  </cols>
  <sheetData>
    <row r="1" spans="1:14" x14ac:dyDescent="0.25">
      <c r="A1" s="5"/>
      <c r="E1" s="8"/>
      <c r="H1" s="5"/>
      <c r="L1" s="8"/>
    </row>
    <row r="2" spans="1:14" ht="18.75" x14ac:dyDescent="0.3">
      <c r="A2" s="41" t="s">
        <v>159</v>
      </c>
      <c r="D2" s="3"/>
      <c r="F2" s="8"/>
      <c r="H2" s="9"/>
      <c r="L2" s="13"/>
      <c r="M2" s="1"/>
      <c r="N2" s="1"/>
    </row>
    <row r="3" spans="1:14" ht="15.75" x14ac:dyDescent="0.25">
      <c r="A3" s="19"/>
      <c r="D3" s="3"/>
      <c r="F3" s="8"/>
      <c r="H3" s="5"/>
      <c r="L3" s="3"/>
    </row>
    <row r="4" spans="1:14" x14ac:dyDescent="0.25">
      <c r="A4" s="2" t="s">
        <v>120</v>
      </c>
      <c r="B4" t="s">
        <v>36</v>
      </c>
      <c r="C4" t="s">
        <v>37</v>
      </c>
      <c r="D4" s="12">
        <v>9922</v>
      </c>
      <c r="H4" s="5"/>
      <c r="L4" s="3"/>
    </row>
    <row r="5" spans="1:14" ht="15.75" thickBot="1" x14ac:dyDescent="0.3">
      <c r="A5" s="5"/>
      <c r="B5" t="s">
        <v>49</v>
      </c>
      <c r="C5" t="s">
        <v>50</v>
      </c>
      <c r="D5" s="12">
        <v>94000</v>
      </c>
      <c r="H5" s="9"/>
      <c r="L5" s="3"/>
    </row>
    <row r="6" spans="1:14" ht="15.75" thickBot="1" x14ac:dyDescent="0.3">
      <c r="A6" s="5"/>
      <c r="B6" t="s">
        <v>51</v>
      </c>
      <c r="C6" t="s">
        <v>52</v>
      </c>
      <c r="D6" s="12">
        <v>8500</v>
      </c>
      <c r="H6" s="5"/>
      <c r="L6" s="7"/>
      <c r="M6" s="1"/>
      <c r="N6" s="13"/>
    </row>
    <row r="7" spans="1:14" x14ac:dyDescent="0.25">
      <c r="A7" s="5"/>
      <c r="B7" t="s">
        <v>49</v>
      </c>
      <c r="C7" t="s">
        <v>105</v>
      </c>
      <c r="D7" s="12">
        <v>4600</v>
      </c>
      <c r="H7" s="5"/>
      <c r="L7" s="8"/>
      <c r="N7" s="3"/>
    </row>
    <row r="8" spans="1:14" ht="15.75" thickBot="1" x14ac:dyDescent="0.3">
      <c r="A8" s="5"/>
      <c r="B8" t="s">
        <v>115</v>
      </c>
      <c r="C8" t="s">
        <v>116</v>
      </c>
      <c r="D8" s="12">
        <v>15000</v>
      </c>
    </row>
    <row r="9" spans="1:14" ht="15.75" thickBot="1" x14ac:dyDescent="0.3">
      <c r="A9" s="1"/>
      <c r="D9" s="7">
        <f>SUM(D4:D8)</f>
        <v>132022</v>
      </c>
      <c r="E9" t="s">
        <v>118</v>
      </c>
    </row>
    <row r="10" spans="1:14" x14ac:dyDescent="0.25">
      <c r="A10" s="1"/>
      <c r="D10" s="8"/>
    </row>
    <row r="11" spans="1:14" x14ac:dyDescent="0.25">
      <c r="A11" s="1" t="s">
        <v>160</v>
      </c>
      <c r="D11" s="8"/>
    </row>
    <row r="12" spans="1:14" x14ac:dyDescent="0.25">
      <c r="A12" s="28"/>
      <c r="D12" s="3"/>
    </row>
    <row r="13" spans="1:14" x14ac:dyDescent="0.25">
      <c r="A13" t="s">
        <v>128</v>
      </c>
      <c r="B13" t="s">
        <v>158</v>
      </c>
      <c r="C13" t="s">
        <v>88</v>
      </c>
      <c r="D13" s="3">
        <v>28000</v>
      </c>
    </row>
    <row r="14" spans="1:14" ht="15.75" thickBot="1" x14ac:dyDescent="0.3">
      <c r="A14" s="28"/>
      <c r="B14" t="s">
        <v>161</v>
      </c>
      <c r="C14" s="14" t="s">
        <v>162</v>
      </c>
      <c r="D14" s="15">
        <v>1887600</v>
      </c>
      <c r="E14" s="15"/>
      <c r="F14" s="15"/>
      <c r="G14" s="14"/>
    </row>
    <row r="15" spans="1:14" ht="15.75" thickBot="1" x14ac:dyDescent="0.3">
      <c r="A15" s="28"/>
      <c r="C15" s="14"/>
      <c r="D15" s="7">
        <f>SUM(D13:D14)</f>
        <v>1915600</v>
      </c>
      <c r="E15" s="15" t="s">
        <v>128</v>
      </c>
      <c r="F15" s="15"/>
      <c r="G15" s="14"/>
    </row>
    <row r="16" spans="1:14" x14ac:dyDescent="0.25">
      <c r="A16" s="28"/>
      <c r="C16" s="14"/>
      <c r="D16" s="15"/>
      <c r="E16" s="15"/>
      <c r="F16" s="15"/>
      <c r="G16" s="14"/>
    </row>
    <row r="17" spans="1:7" ht="15.75" x14ac:dyDescent="0.25">
      <c r="A17" s="28"/>
      <c r="C17" s="37" t="s">
        <v>140</v>
      </c>
      <c r="D17" s="38" t="s">
        <v>59</v>
      </c>
      <c r="E17" s="38" t="s">
        <v>43</v>
      </c>
      <c r="F17" s="38" t="s">
        <v>60</v>
      </c>
      <c r="G17" s="14"/>
    </row>
    <row r="18" spans="1:7" x14ac:dyDescent="0.25">
      <c r="A18" s="28"/>
      <c r="C18" s="35" t="s">
        <v>163</v>
      </c>
      <c r="D18" s="36">
        <v>2500000</v>
      </c>
      <c r="E18" s="36">
        <f>D15</f>
        <v>1915600</v>
      </c>
      <c r="F18" s="36">
        <f>D18-E18</f>
        <v>584400</v>
      </c>
      <c r="G18" s="14"/>
    </row>
    <row r="19" spans="1:7" x14ac:dyDescent="0.25">
      <c r="A19" s="28"/>
      <c r="C19" s="14"/>
      <c r="D19" s="15"/>
      <c r="E19" s="15"/>
      <c r="F19" s="15"/>
      <c r="G19" s="14"/>
    </row>
    <row r="20" spans="1:7" ht="15.75" x14ac:dyDescent="0.25">
      <c r="A20" s="49" t="s">
        <v>164</v>
      </c>
      <c r="C20" s="14"/>
      <c r="D20" s="15"/>
      <c r="E20" s="15"/>
      <c r="F20" s="15"/>
      <c r="G20" s="14"/>
    </row>
    <row r="21" spans="1:7" x14ac:dyDescent="0.25">
      <c r="A21" s="28"/>
      <c r="C21" s="14"/>
      <c r="D21" s="15"/>
      <c r="E21" s="15"/>
      <c r="F21" s="15"/>
      <c r="G21" s="14"/>
    </row>
    <row r="22" spans="1:7" ht="15.75" x14ac:dyDescent="0.25">
      <c r="A22" s="28"/>
      <c r="C22" s="37" t="s">
        <v>140</v>
      </c>
      <c r="D22" s="38" t="s">
        <v>59</v>
      </c>
      <c r="E22" s="38" t="s">
        <v>43</v>
      </c>
      <c r="F22" s="38" t="s">
        <v>60</v>
      </c>
      <c r="G22" s="14"/>
    </row>
    <row r="23" spans="1:7" x14ac:dyDescent="0.25">
      <c r="A23" s="28"/>
      <c r="C23" s="35" t="s">
        <v>165</v>
      </c>
      <c r="D23" s="36">
        <v>2000000</v>
      </c>
      <c r="E23" s="36">
        <f>D20</f>
        <v>0</v>
      </c>
      <c r="F23" s="36">
        <f>D23-E23</f>
        <v>2000000</v>
      </c>
      <c r="G23" s="14"/>
    </row>
    <row r="24" spans="1:7" x14ac:dyDescent="0.25">
      <c r="A24" s="28"/>
      <c r="C24" s="35" t="s">
        <v>166</v>
      </c>
      <c r="D24" s="36">
        <v>2100000</v>
      </c>
      <c r="E24" s="36">
        <v>0</v>
      </c>
      <c r="F24" s="36">
        <f>D24-E24</f>
        <v>2100000</v>
      </c>
      <c r="G24" s="14"/>
    </row>
    <row r="25" spans="1:7" x14ac:dyDescent="0.25">
      <c r="A25" s="28"/>
      <c r="C25" s="14"/>
      <c r="D25" s="15"/>
      <c r="E25" s="15"/>
      <c r="F25" s="15"/>
      <c r="G25" s="14"/>
    </row>
    <row r="26" spans="1:7" x14ac:dyDescent="0.25">
      <c r="A26" s="28"/>
      <c r="C26" s="14"/>
      <c r="D26" s="15"/>
      <c r="E26" s="15"/>
      <c r="F26" s="15"/>
      <c r="G26" s="14"/>
    </row>
    <row r="27" spans="1:7" x14ac:dyDescent="0.25">
      <c r="A27" s="28"/>
      <c r="C27" s="14"/>
      <c r="D27" s="15"/>
      <c r="E27" s="15"/>
      <c r="F27" s="15"/>
      <c r="G27" s="14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19</vt:i4>
      </vt:variant>
    </vt:vector>
  </HeadingPairs>
  <TitlesOfParts>
    <vt:vector size="19" baseType="lpstr">
      <vt:lpstr>List1</vt:lpstr>
      <vt:lpstr>List15</vt:lpstr>
      <vt:lpstr>List16</vt:lpstr>
      <vt:lpstr>List17</vt:lpstr>
      <vt:lpstr>List18</vt:lpstr>
      <vt:lpstr>List2</vt:lpstr>
      <vt:lpstr>List3</vt:lpstr>
      <vt:lpstr>List4</vt:lpstr>
      <vt:lpstr>List5</vt:lpstr>
      <vt:lpstr>List6</vt:lpstr>
      <vt:lpstr>List7</vt:lpstr>
      <vt:lpstr>List8</vt:lpstr>
      <vt:lpstr>List9</vt:lpstr>
      <vt:lpstr>List10</vt:lpstr>
      <vt:lpstr>List11</vt:lpstr>
      <vt:lpstr>List12</vt:lpstr>
      <vt:lpstr>List13</vt:lpstr>
      <vt:lpstr>List14</vt:lpstr>
      <vt:lpstr>List19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Kubíčková</dc:creator>
  <cp:lastModifiedBy>Kubíčková Eva</cp:lastModifiedBy>
  <cp:lastPrinted>2021-04-14T13:31:08Z</cp:lastPrinted>
  <dcterms:created xsi:type="dcterms:W3CDTF">2016-05-16T07:53:16Z</dcterms:created>
  <dcterms:modified xsi:type="dcterms:W3CDTF">2021-04-14T13:31:47Z</dcterms:modified>
</cp:coreProperties>
</file>